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ndua\Downloads\"/>
    </mc:Choice>
  </mc:AlternateContent>
  <xr:revisionPtr revIDLastSave="0" documentId="8_{B5D5FC29-D4D9-435D-9795-071B6DC5797C}" xr6:coauthVersionLast="47" xr6:coauthVersionMax="47" xr10:uidLastSave="{00000000-0000-0000-0000-000000000000}"/>
  <bookViews>
    <workbookView xWindow="-108" yWindow="-108" windowWidth="23256" windowHeight="12456" xr2:uid="{96D23D85-6BA1-413E-8D72-616080EEC9CB}"/>
  </bookViews>
  <sheets>
    <sheet name="Comprehensive APC (2026)" sheetId="1" r:id="rId1"/>
    <sheet name="Main APC (2026)" sheetId="2" r:id="rId2"/>
    <sheet name="Catch Up APC (2026)" sheetId="3" r:id="rId3"/>
    <sheet name="APC Case Study Package (2026)" sheetId="4" r:id="rId4"/>
  </sheets>
  <externalReferences>
    <externalReference r:id="rId5"/>
    <externalReference r:id="rId6"/>
  </externalReferences>
  <definedNames>
    <definedName name="_xlnm._FilterDatabase" localSheetId="0" hidden="1">'Comprehensive APC (2026)'!$A$12:$H$78</definedName>
    <definedName name="IACJune12025" localSheetId="3">[1]!Calendar[[#Headers],[Date]]</definedName>
    <definedName name="IACJune12025" localSheetId="2">[1]!Calendar[[#Headers],[Date]]</definedName>
    <definedName name="IACJune12025" localSheetId="0">[1]!Calendar[[#Headers],[Date]]</definedName>
    <definedName name="IACJune12025" localSheetId="1">[1]!Calendar[[#Headers],[Date]]</definedName>
    <definedName name="IACJune12025">[1]!Calendar[[#Headers],[Date]]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ecturers" localSheetId="0">[2]Guidance!$I$2:$I$15</definedName>
    <definedName name="Lecturers">[2]Guidance!$I$2:$I$15</definedName>
    <definedName name="_xlnm.Print_Area" localSheetId="3">'APC Case Study Package (2026)'!$A$1:$G$34</definedName>
    <definedName name="_xlnm.Print_Area" localSheetId="2">'Catch Up APC (2026)'!$A$1:$G$44</definedName>
    <definedName name="_xlnm.Print_Area" localSheetId="0">'Comprehensive APC (2026)'!$A$1:$G$79</definedName>
    <definedName name="_xlnm.Print_Area" localSheetId="1">'Main APC (2026)'!$A$1:$G$57</definedName>
    <definedName name="Title1" localSheetId="3">[1]!Calendar[[#Headers],[Date]]</definedName>
    <definedName name="Title1" localSheetId="2">[1]!Calendar[[#Headers],[Date]]</definedName>
    <definedName name="Title1" localSheetId="0">[1]!Calendar[[#Headers],[Date]]</definedName>
    <definedName name="Title1" localSheetId="1">[1]!Calendar[[#Headers],[Date]]</definedName>
    <definedName name="Title1">[1]!Calendar[[#Headers],[Date]]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3" l="1"/>
  <c r="B17" i="3" s="1"/>
  <c r="A16" i="3"/>
  <c r="B16" i="3" s="1"/>
  <c r="A14" i="3"/>
  <c r="B14" i="3" s="1"/>
  <c r="B13" i="3"/>
  <c r="A30" i="2"/>
  <c r="A31" i="2" s="1"/>
  <c r="B29" i="2"/>
  <c r="A52" i="1"/>
  <c r="B51" i="1"/>
  <c r="A15" i="1"/>
  <c r="A16" i="1" s="1"/>
  <c r="B14" i="1"/>
  <c r="A14" i="1"/>
  <c r="B13" i="1"/>
  <c r="A17" i="1" l="1"/>
  <c r="B16" i="1"/>
  <c r="B15" i="1"/>
  <c r="A53" i="1"/>
  <c r="B52" i="1"/>
  <c r="A32" i="2"/>
  <c r="B31" i="2"/>
  <c r="B30" i="2"/>
  <c r="A15" i="3"/>
  <c r="B15" i="3" s="1"/>
  <c r="A18" i="3"/>
  <c r="A37" i="2" l="1"/>
  <c r="B32" i="2"/>
  <c r="B53" i="1"/>
  <c r="A54" i="1"/>
  <c r="A20" i="3"/>
  <c r="B18" i="3"/>
  <c r="A18" i="1"/>
  <c r="B17" i="1"/>
  <c r="B18" i="1" l="1"/>
  <c r="A19" i="1"/>
  <c r="A21" i="3"/>
  <c r="B20" i="3"/>
  <c r="A19" i="3"/>
  <c r="B19" i="3" s="1"/>
  <c r="A59" i="1"/>
  <c r="B54" i="1"/>
  <c r="A38" i="2"/>
  <c r="B37" i="2"/>
  <c r="A39" i="2" l="1"/>
  <c r="B38" i="2"/>
  <c r="B59" i="1"/>
  <c r="A60" i="1"/>
  <c r="B21" i="3"/>
  <c r="A22" i="3"/>
  <c r="A20" i="1"/>
  <c r="B19" i="1"/>
  <c r="B22" i="3" l="1"/>
  <c r="A23" i="3"/>
  <c r="A21" i="1"/>
  <c r="B20" i="1"/>
  <c r="A61" i="1"/>
  <c r="B60" i="1"/>
  <c r="A40" i="2"/>
  <c r="B39" i="2"/>
  <c r="B61" i="1" l="1"/>
  <c r="A62" i="1"/>
  <c r="A41" i="2"/>
  <c r="B40" i="2"/>
  <c r="A22" i="1"/>
  <c r="B21" i="1"/>
  <c r="A24" i="3"/>
  <c r="B23" i="3"/>
  <c r="A25" i="3" l="1"/>
  <c r="B25" i="3" s="1"/>
  <c r="B24" i="3"/>
  <c r="A26" i="3"/>
  <c r="B26" i="3" s="1"/>
  <c r="A45" i="2"/>
  <c r="A44" i="2"/>
  <c r="B44" i="2" s="1"/>
  <c r="B41" i="2"/>
  <c r="B22" i="1"/>
  <c r="A23" i="1"/>
  <c r="A63" i="1"/>
  <c r="B62" i="1"/>
  <c r="A46" i="2" l="1"/>
  <c r="B45" i="2"/>
  <c r="A27" i="1"/>
  <c r="B23" i="1"/>
  <c r="B63" i="1"/>
  <c r="A67" i="1"/>
  <c r="A66" i="1"/>
  <c r="A32" i="3" l="1"/>
  <c r="B67" i="1"/>
  <c r="A68" i="1"/>
  <c r="B66" i="1"/>
  <c r="A31" i="3"/>
  <c r="B31" i="3" s="1"/>
  <c r="A28" i="1"/>
  <c r="B27" i="1"/>
  <c r="A26" i="1"/>
  <c r="B26" i="1" s="1"/>
  <c r="A47" i="2"/>
  <c r="B46" i="2"/>
  <c r="B28" i="1" l="1"/>
  <c r="A29" i="1"/>
  <c r="A69" i="1"/>
  <c r="B68" i="1"/>
  <c r="A48" i="2"/>
  <c r="B47" i="2"/>
  <c r="A33" i="3"/>
  <c r="B32" i="3"/>
  <c r="A52" i="2" l="1"/>
  <c r="A49" i="2"/>
  <c r="B49" i="2" s="1"/>
  <c r="B48" i="2"/>
  <c r="B33" i="3"/>
  <c r="A34" i="3"/>
  <c r="B69" i="1"/>
  <c r="A70" i="1"/>
  <c r="A30" i="1"/>
  <c r="B29" i="1"/>
  <c r="B30" i="1" l="1"/>
  <c r="A35" i="1"/>
  <c r="A71" i="1"/>
  <c r="B71" i="1" s="1"/>
  <c r="B70" i="1"/>
  <c r="A74" i="1"/>
  <c r="B34" i="3"/>
  <c r="A35" i="3"/>
  <c r="A53" i="2"/>
  <c r="B52" i="2"/>
  <c r="A54" i="2" l="1"/>
  <c r="B53" i="2"/>
  <c r="A39" i="3"/>
  <c r="A36" i="3"/>
  <c r="B36" i="3" s="1"/>
  <c r="B35" i="3"/>
  <c r="A75" i="1"/>
  <c r="B74" i="1"/>
  <c r="A13" i="2"/>
  <c r="A36" i="1"/>
  <c r="B35" i="1"/>
  <c r="A38" i="1"/>
  <c r="B75" i="1" l="1"/>
  <c r="A76" i="1"/>
  <c r="B13" i="2"/>
  <c r="A16" i="2"/>
  <c r="A14" i="2"/>
  <c r="A39" i="1"/>
  <c r="B38" i="1"/>
  <c r="B39" i="3"/>
  <c r="A40" i="3"/>
  <c r="B36" i="1"/>
  <c r="A37" i="1"/>
  <c r="B37" i="1" s="1"/>
  <c r="A55" i="2"/>
  <c r="B54" i="2"/>
  <c r="A15" i="2" l="1"/>
  <c r="B15" i="2" s="1"/>
  <c r="B14" i="2"/>
  <c r="A40" i="1"/>
  <c r="B39" i="1"/>
  <c r="A56" i="2"/>
  <c r="B56" i="2" s="1"/>
  <c r="B55" i="2"/>
  <c r="A17" i="2"/>
  <c r="B16" i="2"/>
  <c r="A77" i="1"/>
  <c r="B76" i="1"/>
  <c r="A41" i="3"/>
  <c r="B40" i="3"/>
  <c r="A42" i="3" l="1"/>
  <c r="B41" i="3"/>
  <c r="B40" i="1"/>
  <c r="A41" i="1"/>
  <c r="B17" i="2"/>
  <c r="A18" i="2"/>
  <c r="B77" i="1"/>
  <c r="A78" i="1"/>
  <c r="B78" i="1" s="1"/>
  <c r="A42" i="1" l="1"/>
  <c r="B41" i="1"/>
  <c r="A19" i="2"/>
  <c r="B18" i="2"/>
  <c r="A43" i="3"/>
  <c r="B43" i="3" s="1"/>
  <c r="B42" i="3"/>
  <c r="B19" i="2" l="1"/>
  <c r="A20" i="2"/>
  <c r="A43" i="1"/>
  <c r="B42" i="1"/>
  <c r="A44" i="1" l="1"/>
  <c r="B43" i="1"/>
  <c r="A21" i="2"/>
  <c r="B20" i="2"/>
  <c r="B21" i="2" l="1"/>
  <c r="A22" i="2"/>
  <c r="B44" i="1"/>
  <c r="A45" i="1"/>
  <c r="A47" i="1" l="1"/>
  <c r="B47" i="1" s="1"/>
  <c r="A46" i="1"/>
  <c r="B45" i="1"/>
  <c r="A23" i="2"/>
  <c r="B22" i="2"/>
  <c r="A25" i="2" l="1"/>
  <c r="B25" i="2" s="1"/>
  <c r="B23" i="2"/>
  <c r="A24" i="2"/>
  <c r="A48" i="1"/>
  <c r="B48" i="1" s="1"/>
  <c r="B46" i="1"/>
  <c r="B24" i="2" l="1"/>
  <c r="A26" i="2"/>
  <c r="B26" i="2" s="1"/>
</calcChain>
</file>

<file path=xl/sharedStrings.xml><?xml version="1.0" encoding="utf-8"?>
<sst xmlns="http://schemas.openxmlformats.org/spreadsheetml/2006/main" count="505" uniqueCount="124">
  <si>
    <r>
      <rPr>
        <b/>
        <sz val="10"/>
        <color theme="6"/>
        <rFont val="Aptos"/>
        <family val="2"/>
      </rPr>
      <t>Email</t>
    </r>
    <r>
      <rPr>
        <sz val="10"/>
        <color theme="6"/>
        <rFont val="Aptos"/>
        <family val="2"/>
      </rPr>
      <t>: admin@endunamoo.africa</t>
    </r>
  </si>
  <si>
    <r>
      <rPr>
        <b/>
        <sz val="10"/>
        <color rgb="FF027696"/>
        <rFont val="Aptos"/>
        <family val="2"/>
      </rPr>
      <t xml:space="preserve">    Web</t>
    </r>
    <r>
      <rPr>
        <sz val="10"/>
        <color rgb="FF027696"/>
        <rFont val="Aptos"/>
        <family val="2"/>
      </rPr>
      <t>: www.endunamoo.africa/apc</t>
    </r>
  </si>
  <si>
    <r>
      <rPr>
        <b/>
        <sz val="10"/>
        <color theme="6"/>
        <rFont val="Aptos"/>
        <family val="2"/>
      </rPr>
      <t>WhatsApp</t>
    </r>
    <r>
      <rPr>
        <sz val="10"/>
        <color theme="6"/>
        <rFont val="Aptos"/>
        <family val="2"/>
      </rPr>
      <t xml:space="preserve">: +2765 831 4239 | </t>
    </r>
    <r>
      <rPr>
        <b/>
        <sz val="10"/>
        <color theme="6"/>
        <rFont val="Aptos"/>
        <family val="2"/>
      </rPr>
      <t>Landline</t>
    </r>
    <r>
      <rPr>
        <sz val="10"/>
        <color theme="6"/>
        <rFont val="Aptos"/>
        <family val="2"/>
      </rPr>
      <t>: +2787 265 0763</t>
    </r>
  </si>
  <si>
    <t>Updated: 23 March 2026</t>
  </si>
  <si>
    <t>COMPREHENSIVE APC PROGRAMME 2026</t>
  </si>
  <si>
    <t>FOUNDATION PHASE</t>
  </si>
  <si>
    <t>Date</t>
  </si>
  <si>
    <t>Day</t>
  </si>
  <si>
    <t>Phase</t>
  </si>
  <si>
    <t>Delivery method</t>
  </si>
  <si>
    <t>Description</t>
  </si>
  <si>
    <t>Start</t>
  </si>
  <si>
    <t>End</t>
  </si>
  <si>
    <t>Foundation</t>
  </si>
  <si>
    <t>Contact session 1.1</t>
  </si>
  <si>
    <t>Introduction to APC and foundational concepts</t>
  </si>
  <si>
    <t>Arson</t>
  </si>
  <si>
    <t>Contact session 1.2</t>
  </si>
  <si>
    <t>Unpacking our 9-point competency framework (screencast)</t>
  </si>
  <si>
    <t>Rendani</t>
  </si>
  <si>
    <t>Contact session 1.3</t>
  </si>
  <si>
    <t>Mastering the case study context: Document A</t>
  </si>
  <si>
    <t>Contact session 1.4</t>
  </si>
  <si>
    <t>PRI Mastery - Trigger analysis: ACC</t>
  </si>
  <si>
    <t>P</t>
  </si>
  <si>
    <t>Contact session 1.5</t>
  </si>
  <si>
    <t>IOD Mastery - Developing a competent response: ACC + Task Attempt</t>
  </si>
  <si>
    <t>Contact session 1.6</t>
  </si>
  <si>
    <t>PRI Mastery - Trigger analysis: MAF</t>
  </si>
  <si>
    <t>Unathi</t>
  </si>
  <si>
    <t>Maanda</t>
  </si>
  <si>
    <t>Contact session 1.7</t>
  </si>
  <si>
    <t>IOD Mastery - Developing a competent response: MAF + Task Attempt</t>
  </si>
  <si>
    <t>✖️</t>
  </si>
  <si>
    <t>Contact session 1.8</t>
  </si>
  <si>
    <t>PRI Mastery - Trigger analysis: AUD</t>
  </si>
  <si>
    <t>Contact session 1.9</t>
  </si>
  <si>
    <t>IOD Mastery - Developing a competent response: AUD + Task Attempt</t>
  </si>
  <si>
    <t>Contact session 1.10</t>
  </si>
  <si>
    <t>PRI Mastery - Trigger analysis: TAX</t>
  </si>
  <si>
    <t>Katlego</t>
  </si>
  <si>
    <t>Contact session 1.11</t>
  </si>
  <si>
    <t>IOD Mastery - Developing a competent response: TAX + Task Attempt</t>
  </si>
  <si>
    <t>PRACTICE / MINI-CASE STUDY</t>
  </si>
  <si>
    <t>Mini-case study</t>
  </si>
  <si>
    <t>Release of the pre-release information</t>
  </si>
  <si>
    <t>Elelwani</t>
  </si>
  <si>
    <t>Mini-case study sitting</t>
  </si>
  <si>
    <t>Feedback session - Discussion of tasks</t>
  </si>
  <si>
    <t>Screencast session - Discussion of tasks</t>
  </si>
  <si>
    <t>Feedback session - Discussion of remaining tasks</t>
  </si>
  <si>
    <t>DEVELOPMENT OF PROFESSIONAL COMPETENCE</t>
  </si>
  <si>
    <t>Start time</t>
  </si>
  <si>
    <t>End time</t>
  </si>
  <si>
    <t>Development [CM]</t>
  </si>
  <si>
    <t>Contact session 2.1</t>
  </si>
  <si>
    <t>A competent professional accountant and Introduction to APC</t>
  </si>
  <si>
    <t>Contact session 2.2</t>
  </si>
  <si>
    <t>Contact session 2.3</t>
  </si>
  <si>
    <t>Mastering the case study context: Document A (screencast)</t>
  </si>
  <si>
    <t>Contact session 2.4</t>
  </si>
  <si>
    <t>How and what to research and managing the pre-release period (Task A)</t>
  </si>
  <si>
    <t>Contact session 2.5</t>
  </si>
  <si>
    <t>PRI Mastery - Trigger analysis (Task B): Business acumen</t>
  </si>
  <si>
    <t>Rendani / Maanda</t>
  </si>
  <si>
    <t>Contact session 2.6</t>
  </si>
  <si>
    <t>Business acumen + Critical thinking + Task B Attempt</t>
  </si>
  <si>
    <t>Contact session 2.7</t>
  </si>
  <si>
    <t>PRI Mastery - Trigger analysis (Task C): Technical competence + Lifelong learner</t>
  </si>
  <si>
    <t>Arson / Khany</t>
  </si>
  <si>
    <t>Contact session 2.8</t>
  </si>
  <si>
    <t>Technical competence + Critical thinking + Task C Attempt</t>
  </si>
  <si>
    <t>Contact session 2.9</t>
  </si>
  <si>
    <t>PRI Mastery - Trigger analysis (Task D): Technical competence</t>
  </si>
  <si>
    <t>Katlego (RSA) / Tafadzwa (ZIM) / Thina (RSA)</t>
  </si>
  <si>
    <t>Contact session 2.10</t>
  </si>
  <si>
    <t>Technical competence + Critical thinking + Task D Attempt</t>
  </si>
  <si>
    <t>Contact session 2.11</t>
  </si>
  <si>
    <t>PRI Mastery - Trigger analysis (Task E): Digital acumen</t>
  </si>
  <si>
    <t>Msizi / Unathi</t>
  </si>
  <si>
    <t>Contact session 2.12</t>
  </si>
  <si>
    <t>Digital acumen + Critical thinking + Task E Attempt</t>
  </si>
  <si>
    <t>Contact session 2.13</t>
  </si>
  <si>
    <t>Ethical leadership + Critical thinking + Task F Attempt</t>
  </si>
  <si>
    <t>Elton / Unathi</t>
  </si>
  <si>
    <t>Contact session 2.14</t>
  </si>
  <si>
    <t>Business writing workshop (Communication skills) (Task F)</t>
  </si>
  <si>
    <t>Billie</t>
  </si>
  <si>
    <t>PRACTICE / MOCK-CASE STUDY</t>
  </si>
  <si>
    <t>Mock-case study</t>
  </si>
  <si>
    <t>Mock-case study sitting</t>
  </si>
  <si>
    <t>Feedback &amp; screencast session - Discussion of selected case study tasks</t>
  </si>
  <si>
    <t>Feedback session - Discussion of remaining tasks + Way forward</t>
  </si>
  <si>
    <t>ASSESSMENT OF PROFESSIONAL COMPETENCE</t>
  </si>
  <si>
    <t>Baseline Case Study</t>
  </si>
  <si>
    <t>Assessment [CM]</t>
  </si>
  <si>
    <t>Exam Technique</t>
  </si>
  <si>
    <t>Revisiting the 9-point competency framework + Task Attempt</t>
  </si>
  <si>
    <t>Baseline case study</t>
  </si>
  <si>
    <t>Assessment sitting: Information on the day and task list</t>
  </si>
  <si>
    <t>To update the invite - cancel 1 Aug and update 8 Aug 2026</t>
  </si>
  <si>
    <t>Feedback session - Discussion of remaining tasks + Academic Head Word</t>
  </si>
  <si>
    <t>Final Case Study</t>
  </si>
  <si>
    <t>Assessment</t>
  </si>
  <si>
    <t>Final case study</t>
  </si>
  <si>
    <t>Feedback session - Discussion of case study tasks</t>
  </si>
  <si>
    <t>Feedback &amp; screencast session - Discussion of remaining tasks</t>
  </si>
  <si>
    <t>Academic Head - Way forward</t>
  </si>
  <si>
    <t>Supplementary Case Study</t>
  </si>
  <si>
    <t>Exam Techique</t>
  </si>
  <si>
    <t>Supplementary case study</t>
  </si>
  <si>
    <t>Feedback &amp; screencast session - Discussion of case study tasks</t>
  </si>
  <si>
    <t>Programme closure</t>
  </si>
  <si>
    <t>Academic Head - Programme Wrap</t>
  </si>
  <si>
    <t>MAIN APC PROGRAMME 2026</t>
  </si>
  <si>
    <t>CATCH UP APC PROGRAMME 2026</t>
  </si>
  <si>
    <t>Development [CU]</t>
  </si>
  <si>
    <t>Published: 1 October 2025</t>
  </si>
  <si>
    <t>APC CASE STUDY PACKAGE 2026</t>
  </si>
  <si>
    <t>Sat</t>
  </si>
  <si>
    <t>Fri</t>
  </si>
  <si>
    <t>Wed</t>
  </si>
  <si>
    <t>Feedback session - Discussion of two case study tasks</t>
  </si>
  <si>
    <t>Screencast session - Discussion of two case study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</si>
</sst>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[$-F800]dddd\,\ mmmm\ dd\,\ yyyy"/>
  </numFmts>
  <fonts count="26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0"/>
      <color theme="1"/>
      <name val="Aptos"/>
      <family val="2"/>
    </font>
    <font>
      <i/>
      <sz val="10"/>
      <color theme="1"/>
      <name val="Aptos"/>
      <family val="2"/>
    </font>
    <font>
      <sz val="10"/>
      <color theme="6"/>
      <name val="Aptos"/>
      <family val="2"/>
    </font>
    <font>
      <b/>
      <sz val="10"/>
      <color theme="6"/>
      <name val="Aptos"/>
      <family val="2"/>
    </font>
    <font>
      <b/>
      <sz val="10"/>
      <color rgb="FF027696"/>
      <name val="Aptos"/>
      <family val="2"/>
    </font>
    <font>
      <sz val="10"/>
      <color rgb="FF027696"/>
      <name val="Aptos"/>
      <family val="2"/>
    </font>
    <font>
      <sz val="11"/>
      <color theme="1"/>
      <name val="Aptos"/>
      <family val="2"/>
    </font>
    <font>
      <sz val="10"/>
      <color rgb="FFFF0000"/>
      <name val="Aptos"/>
    </font>
    <font>
      <b/>
      <sz val="12"/>
      <color theme="0"/>
      <name val="Aptos"/>
      <family val="2"/>
    </font>
    <font>
      <b/>
      <sz val="12"/>
      <color rgb="FF000000"/>
      <name val="Aptos"/>
      <family val="2"/>
    </font>
    <font>
      <b/>
      <sz val="11"/>
      <color rgb="FFFFFFFF"/>
      <name val="Aptos"/>
      <family val="2"/>
    </font>
    <font>
      <sz val="11"/>
      <name val="Aptos"/>
      <family val="2"/>
    </font>
    <font>
      <sz val="10"/>
      <color theme="1"/>
      <name val="Wingdings 2"/>
      <family val="1"/>
      <charset val="2"/>
    </font>
    <font>
      <sz val="8"/>
      <color rgb="FFFF0000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1"/>
      <color rgb="FF404040"/>
      <name val="Aptos"/>
      <family val="2"/>
    </font>
    <font>
      <b/>
      <u/>
      <sz val="11"/>
      <color theme="1"/>
      <name val="Aptos"/>
      <family val="2"/>
    </font>
    <font>
      <sz val="11"/>
      <color rgb="FF000000"/>
      <name val="Aptos"/>
    </font>
    <font>
      <sz val="11"/>
      <name val="Aptos"/>
    </font>
    <font>
      <sz val="10"/>
      <color theme="1"/>
      <name val="Aptos"/>
    </font>
    <font>
      <sz val="11"/>
      <color theme="1"/>
      <name val="Aptos"/>
    </font>
    <font>
      <b/>
      <i/>
      <sz val="11"/>
      <color theme="0"/>
      <name val="Aptos"/>
      <family val="2"/>
    </font>
    <font>
      <sz val="10"/>
      <color rgb="FFFF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>
      <alignment wrapText="1"/>
    </xf>
  </cellStyleXfs>
  <cellXfs count="111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wrapText="1"/>
    </xf>
    <xf numFmtId="0" fontId="2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right"/>
    </xf>
    <xf numFmtId="0" fontId="8" fillId="0" borderId="0" xfId="2" applyFont="1"/>
    <xf numFmtId="0" fontId="9" fillId="0" borderId="0" xfId="1" applyFont="1" applyAlignment="1">
      <alignment horizontal="right"/>
    </xf>
    <xf numFmtId="0" fontId="12" fillId="2" borderId="1" xfId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vertical="center" wrapText="1"/>
    </xf>
    <xf numFmtId="0" fontId="12" fillId="2" borderId="2" xfId="1" applyFont="1" applyFill="1" applyBorder="1" applyAlignment="1">
      <alignment vertical="center"/>
    </xf>
    <xf numFmtId="0" fontId="12" fillId="2" borderId="2" xfId="1" applyFont="1" applyFill="1" applyBorder="1" applyAlignment="1">
      <alignment horizontal="right" vertical="center"/>
    </xf>
    <xf numFmtId="0" fontId="12" fillId="2" borderId="3" xfId="1" applyFont="1" applyFill="1" applyBorder="1" applyAlignment="1">
      <alignment horizontal="right" vertical="center"/>
    </xf>
    <xf numFmtId="164" fontId="13" fillId="0" borderId="0" xfId="1" applyNumberFormat="1" applyFont="1" applyAlignment="1">
      <alignment horizontal="left" vertical="center" wrapText="1"/>
    </xf>
    <xf numFmtId="165" fontId="13" fillId="0" borderId="0" xfId="1" applyNumberFormat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20" fontId="13" fillId="0" borderId="0" xfId="1" applyNumberFormat="1" applyFont="1" applyAlignment="1">
      <alignment vertical="center" wrapText="1"/>
    </xf>
    <xf numFmtId="0" fontId="2" fillId="4" borderId="0" xfId="1" applyFont="1" applyFill="1"/>
    <xf numFmtId="0" fontId="14" fillId="0" borderId="0" xfId="3" applyFont="1" applyAlignment="1">
      <alignment wrapText="1"/>
    </xf>
    <xf numFmtId="0" fontId="2" fillId="5" borderId="0" xfId="1" applyFont="1" applyFill="1"/>
    <xf numFmtId="0" fontId="15" fillId="0" borderId="0" xfId="1" applyFont="1"/>
    <xf numFmtId="164" fontId="13" fillId="0" borderId="4" xfId="1" applyNumberFormat="1" applyFont="1" applyBorder="1" applyAlignment="1">
      <alignment horizontal="left" vertical="center" wrapText="1"/>
    </xf>
    <xf numFmtId="165" fontId="13" fillId="0" borderId="4" xfId="1" applyNumberFormat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13" fillId="0" borderId="4" xfId="1" applyFont="1" applyBorder="1" applyAlignment="1">
      <alignment vertical="center"/>
    </xf>
    <xf numFmtId="20" fontId="13" fillId="0" borderId="4" xfId="1" applyNumberFormat="1" applyFont="1" applyBorder="1" applyAlignment="1">
      <alignment vertical="center" wrapText="1"/>
    </xf>
    <xf numFmtId="0" fontId="1" fillId="0" borderId="0" xfId="4">
      <alignment wrapText="1"/>
    </xf>
    <xf numFmtId="164" fontId="17" fillId="0" borderId="0" xfId="1" applyNumberFormat="1" applyFont="1" applyAlignment="1">
      <alignment horizontal="left" vertical="center"/>
    </xf>
    <xf numFmtId="165" fontId="17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164" fontId="18" fillId="0" borderId="0" xfId="1" applyNumberFormat="1" applyFont="1" applyAlignment="1">
      <alignment horizontal="left" vertical="center" wrapText="1"/>
    </xf>
    <xf numFmtId="165" fontId="18" fillId="0" borderId="0" xfId="1" applyNumberFormat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vertical="center"/>
    </xf>
    <xf numFmtId="0" fontId="2" fillId="7" borderId="0" xfId="1" applyFont="1" applyFill="1"/>
    <xf numFmtId="0" fontId="12" fillId="2" borderId="2" xfId="1" applyFont="1" applyFill="1" applyBorder="1" applyAlignment="1">
      <alignment horizontal="right" vertical="center" wrapText="1"/>
    </xf>
    <xf numFmtId="0" fontId="12" fillId="2" borderId="3" xfId="1" applyFont="1" applyFill="1" applyBorder="1" applyAlignment="1">
      <alignment horizontal="right" vertical="center" wrapText="1"/>
    </xf>
    <xf numFmtId="0" fontId="19" fillId="0" borderId="0" xfId="1" applyFont="1"/>
    <xf numFmtId="164" fontId="13" fillId="7" borderId="0" xfId="1" applyNumberFormat="1" applyFont="1" applyFill="1" applyAlignment="1">
      <alignment horizontal="left" vertical="center" wrapText="1"/>
    </xf>
    <xf numFmtId="165" fontId="13" fillId="7" borderId="0" xfId="1" applyNumberFormat="1" applyFont="1" applyFill="1" applyAlignment="1">
      <alignment vertical="center" wrapText="1"/>
    </xf>
    <xf numFmtId="0" fontId="13" fillId="7" borderId="0" xfId="1" applyFont="1" applyFill="1" applyAlignment="1">
      <alignment vertical="center" wrapText="1"/>
    </xf>
    <xf numFmtId="0" fontId="13" fillId="7" borderId="0" xfId="1" applyFont="1" applyFill="1" applyAlignment="1">
      <alignment vertical="center"/>
    </xf>
    <xf numFmtId="20" fontId="13" fillId="7" borderId="0" xfId="1" applyNumberFormat="1" applyFont="1" applyFill="1" applyAlignment="1">
      <alignment vertical="center" wrapText="1"/>
    </xf>
    <xf numFmtId="0" fontId="8" fillId="0" borderId="0" xfId="1" applyFont="1"/>
    <xf numFmtId="0" fontId="17" fillId="7" borderId="0" xfId="1" applyFont="1" applyFill="1" applyAlignment="1">
      <alignment vertical="center" wrapText="1"/>
    </xf>
    <xf numFmtId="0" fontId="20" fillId="7" borderId="0" xfId="1" applyFont="1" applyFill="1" applyAlignment="1">
      <alignment vertical="center" wrapText="1"/>
    </xf>
    <xf numFmtId="164" fontId="13" fillId="7" borderId="4" xfId="1" applyNumberFormat="1" applyFont="1" applyFill="1" applyBorder="1" applyAlignment="1">
      <alignment horizontal="left" vertical="center" wrapText="1"/>
    </xf>
    <xf numFmtId="165" fontId="13" fillId="7" borderId="4" xfId="1" applyNumberFormat="1" applyFont="1" applyFill="1" applyBorder="1" applyAlignment="1">
      <alignment vertical="center" wrapText="1"/>
    </xf>
    <xf numFmtId="0" fontId="13" fillId="7" borderId="4" xfId="1" applyFont="1" applyFill="1" applyBorder="1" applyAlignment="1">
      <alignment vertical="center" wrapText="1"/>
    </xf>
    <xf numFmtId="0" fontId="13" fillId="7" borderId="4" xfId="1" applyFont="1" applyFill="1" applyBorder="1" applyAlignment="1">
      <alignment vertical="center"/>
    </xf>
    <xf numFmtId="20" fontId="13" fillId="7" borderId="4" xfId="1" applyNumberFormat="1" applyFont="1" applyFill="1" applyBorder="1" applyAlignment="1">
      <alignment vertical="center" wrapText="1"/>
    </xf>
    <xf numFmtId="0" fontId="17" fillId="7" borderId="0" xfId="1" applyFont="1" applyFill="1" applyAlignment="1">
      <alignment vertical="center"/>
    </xf>
    <xf numFmtId="165" fontId="21" fillId="7" borderId="0" xfId="1" applyNumberFormat="1" applyFont="1" applyFill="1" applyAlignment="1">
      <alignment vertical="center" wrapText="1"/>
    </xf>
    <xf numFmtId="20" fontId="21" fillId="7" borderId="0" xfId="1" applyNumberFormat="1" applyFont="1" applyFill="1" applyAlignment="1">
      <alignment vertical="center" wrapText="1"/>
    </xf>
    <xf numFmtId="0" fontId="21" fillId="7" borderId="0" xfId="1" applyFont="1" applyFill="1" applyAlignment="1">
      <alignment vertical="center"/>
    </xf>
    <xf numFmtId="0" fontId="22" fillId="0" borderId="0" xfId="1" applyFont="1"/>
    <xf numFmtId="0" fontId="23" fillId="0" borderId="0" xfId="1" applyFont="1"/>
    <xf numFmtId="164" fontId="13" fillId="8" borderId="5" xfId="1" applyNumberFormat="1" applyFont="1" applyFill="1" applyBorder="1" applyAlignment="1">
      <alignment horizontal="left" vertical="center" wrapText="1"/>
    </xf>
    <xf numFmtId="165" fontId="13" fillId="8" borderId="6" xfId="1" applyNumberFormat="1" applyFont="1" applyFill="1" applyBorder="1" applyAlignment="1">
      <alignment vertical="center" wrapText="1"/>
    </xf>
    <xf numFmtId="0" fontId="17" fillId="8" borderId="6" xfId="1" applyFont="1" applyFill="1" applyBorder="1" applyAlignment="1">
      <alignment vertical="center" wrapText="1"/>
    </xf>
    <xf numFmtId="0" fontId="13" fillId="8" borderId="6" xfId="1" applyFont="1" applyFill="1" applyBorder="1" applyAlignment="1">
      <alignment vertical="center"/>
    </xf>
    <xf numFmtId="20" fontId="13" fillId="8" borderId="6" xfId="1" applyNumberFormat="1" applyFont="1" applyFill="1" applyBorder="1" applyAlignment="1">
      <alignment vertical="center" wrapText="1"/>
    </xf>
    <xf numFmtId="20" fontId="13" fillId="8" borderId="7" xfId="1" applyNumberFormat="1" applyFont="1" applyFill="1" applyBorder="1" applyAlignment="1">
      <alignment vertical="center" wrapText="1"/>
    </xf>
    <xf numFmtId="0" fontId="2" fillId="8" borderId="0" xfId="1" applyFont="1" applyFill="1"/>
    <xf numFmtId="164" fontId="13" fillId="8" borderId="8" xfId="1" applyNumberFormat="1" applyFont="1" applyFill="1" applyBorder="1" applyAlignment="1">
      <alignment horizontal="left" vertical="center" wrapText="1"/>
    </xf>
    <xf numFmtId="165" fontId="13" fillId="8" borderId="4" xfId="1" applyNumberFormat="1" applyFont="1" applyFill="1" applyBorder="1" applyAlignment="1">
      <alignment vertical="center" wrapText="1"/>
    </xf>
    <xf numFmtId="0" fontId="13" fillId="8" borderId="4" xfId="1" applyFont="1" applyFill="1" applyBorder="1" applyAlignment="1">
      <alignment vertical="center" wrapText="1"/>
    </xf>
    <xf numFmtId="0" fontId="13" fillId="8" borderId="4" xfId="1" applyFont="1" applyFill="1" applyBorder="1" applyAlignment="1">
      <alignment vertical="center"/>
    </xf>
    <xf numFmtId="20" fontId="13" fillId="8" borderId="4" xfId="1" applyNumberFormat="1" applyFont="1" applyFill="1" applyBorder="1" applyAlignment="1">
      <alignment vertical="center" wrapText="1"/>
    </xf>
    <xf numFmtId="20" fontId="13" fillId="8" borderId="9" xfId="1" applyNumberFormat="1" applyFont="1" applyFill="1" applyBorder="1" applyAlignment="1">
      <alignment vertical="center" wrapText="1"/>
    </xf>
    <xf numFmtId="164" fontId="21" fillId="7" borderId="0" xfId="1" applyNumberFormat="1" applyFont="1" applyFill="1" applyAlignment="1">
      <alignment horizontal="left" vertical="center" wrapText="1"/>
    </xf>
    <xf numFmtId="0" fontId="22" fillId="8" borderId="0" xfId="1" applyFont="1" applyFill="1"/>
    <xf numFmtId="0" fontId="2" fillId="8" borderId="4" xfId="1" applyFont="1" applyFill="1" applyBorder="1"/>
    <xf numFmtId="0" fontId="22" fillId="8" borderId="4" xfId="1" applyFont="1" applyFill="1" applyBorder="1"/>
    <xf numFmtId="0" fontId="2" fillId="7" borderId="0" xfId="1" applyFont="1" applyFill="1" applyAlignment="1">
      <alignment horizontal="left" wrapText="1"/>
    </xf>
    <xf numFmtId="0" fontId="2" fillId="7" borderId="0" xfId="1" applyFont="1" applyFill="1" applyAlignment="1">
      <alignment wrapText="1"/>
    </xf>
    <xf numFmtId="0" fontId="24" fillId="9" borderId="6" xfId="1" applyFont="1" applyFill="1" applyBorder="1" applyAlignment="1">
      <alignment horizontal="left" vertical="center" wrapText="1"/>
    </xf>
    <xf numFmtId="0" fontId="24" fillId="9" borderId="7" xfId="1" applyFont="1" applyFill="1" applyBorder="1" applyAlignment="1">
      <alignment horizontal="left" vertical="center" wrapText="1"/>
    </xf>
    <xf numFmtId="0" fontId="8" fillId="0" borderId="0" xfId="4" applyFont="1">
      <alignment wrapText="1"/>
    </xf>
    <xf numFmtId="20" fontId="13" fillId="0" borderId="0" xfId="1" applyNumberFormat="1" applyFont="1" applyAlignment="1">
      <alignment vertical="center"/>
    </xf>
    <xf numFmtId="0" fontId="24" fillId="9" borderId="2" xfId="1" applyFont="1" applyFill="1" applyBorder="1" applyAlignment="1">
      <alignment horizontal="left" vertical="center" wrapText="1"/>
    </xf>
    <xf numFmtId="0" fontId="24" fillId="9" borderId="3" xfId="1" applyFont="1" applyFill="1" applyBorder="1" applyAlignment="1">
      <alignment horizontal="left" vertical="center" wrapText="1"/>
    </xf>
    <xf numFmtId="20" fontId="18" fillId="0" borderId="0" xfId="1" applyNumberFormat="1" applyFont="1" applyAlignment="1">
      <alignment vertical="center" wrapText="1"/>
    </xf>
    <xf numFmtId="0" fontId="25" fillId="0" borderId="0" xfId="1" applyFont="1" applyAlignment="1">
      <alignment horizontal="right"/>
    </xf>
    <xf numFmtId="0" fontId="17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21" fillId="0" borderId="0" xfId="1" applyFont="1" applyAlignment="1">
      <alignment vertical="center"/>
    </xf>
    <xf numFmtId="165" fontId="21" fillId="0" borderId="0" xfId="1" applyNumberFormat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20" fillId="0" borderId="0" xfId="1" applyFont="1" applyAlignment="1">
      <alignment vertical="center"/>
    </xf>
    <xf numFmtId="20" fontId="21" fillId="0" borderId="0" xfId="1" applyNumberFormat="1" applyFont="1" applyAlignment="1">
      <alignment vertical="center" wrapText="1"/>
    </xf>
    <xf numFmtId="164" fontId="21" fillId="0" borderId="0" xfId="1" applyNumberFormat="1" applyFont="1" applyAlignment="1">
      <alignment horizontal="left" vertical="center" wrapText="1"/>
    </xf>
    <xf numFmtId="0" fontId="21" fillId="0" borderId="4" xfId="1" applyFont="1" applyBorder="1" applyAlignment="1">
      <alignment vertical="center" wrapText="1"/>
    </xf>
    <xf numFmtId="164" fontId="13" fillId="8" borderId="0" xfId="1" applyNumberFormat="1" applyFont="1" applyFill="1" applyAlignment="1">
      <alignment horizontal="left" vertical="center" wrapText="1"/>
    </xf>
    <xf numFmtId="164" fontId="8" fillId="0" borderId="0" xfId="1" applyNumberFormat="1" applyFont="1" applyAlignment="1">
      <alignment horizontal="left" wrapText="1"/>
    </xf>
    <xf numFmtId="165" fontId="17" fillId="0" borderId="0" xfId="1" applyNumberFormat="1" applyFont="1" applyAlignment="1">
      <alignment vertical="center" wrapText="1"/>
    </xf>
    <xf numFmtId="0" fontId="13" fillId="8" borderId="6" xfId="1" applyFont="1" applyFill="1" applyBorder="1" applyAlignment="1">
      <alignment vertical="center" wrapText="1"/>
    </xf>
    <xf numFmtId="0" fontId="17" fillId="8" borderId="4" xfId="1" applyFont="1" applyFill="1" applyBorder="1" applyAlignment="1">
      <alignment vertical="center" wrapText="1"/>
    </xf>
    <xf numFmtId="0" fontId="2" fillId="0" borderId="0" xfId="1" applyFont="1" applyAlignment="1">
      <alignment horizontal="right"/>
    </xf>
    <xf numFmtId="0" fontId="24" fillId="9" borderId="5" xfId="1" applyFont="1" applyFill="1" applyBorder="1" applyAlignment="1">
      <alignment horizontal="left" vertical="center" wrapText="1"/>
    </xf>
    <xf numFmtId="0" fontId="24" fillId="9" borderId="1" xfId="1" applyFont="1" applyFill="1" applyBorder="1" applyAlignment="1">
      <alignment horizontal="left" vertical="center" wrapText="1"/>
    </xf>
    <xf numFmtId="0" fontId="24" fillId="9" borderId="2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/>
    </xf>
    <xf numFmtId="164" fontId="16" fillId="6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24" fillId="9" borderId="6" xfId="1" applyFont="1" applyFill="1" applyBorder="1" applyAlignment="1">
      <alignment horizontal="left" vertical="center" wrapText="1"/>
    </xf>
  </cellXfs>
  <cellStyles count="5">
    <cellStyle name="Normal" xfId="0" builtinId="0"/>
    <cellStyle name="Normal 3 2" xfId="4" xr:uid="{B73BC92E-60E5-4E01-BB73-13364B42A595}"/>
    <cellStyle name="Normal 4" xfId="2" xr:uid="{349BB8F0-49B7-461D-8FDE-AD5F26E6BB22}"/>
    <cellStyle name="Normal 7" xfId="1" xr:uid="{B0873F31-43F3-42E9-8C3B-8F32D4B6F8EA}"/>
    <cellStyle name="Normal 8" xfId="3" xr:uid="{16D5A7BE-7AAB-4869-8C1F-BDAF39E2F891}"/>
  </cellStyles>
  <dxfs count="2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3203</xdr:rowOff>
    </xdr:from>
    <xdr:ext cx="2112439" cy="938411"/>
    <xdr:pic>
      <xdr:nvPicPr>
        <xdr:cNvPr id="2" name="Picture 1">
          <a:extLst>
            <a:ext uri="{FF2B5EF4-FFF2-40B4-BE49-F238E27FC236}">
              <a16:creationId xmlns:a16="http://schemas.microsoft.com/office/drawing/2014/main" id="{8C34FA2A-1894-459D-A942-22747B250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38" r="-6538"/>
        <a:stretch>
          <a:fillRect/>
        </a:stretch>
      </xdr:blipFill>
      <xdr:spPr>
        <a:xfrm>
          <a:off x="0" y="3203"/>
          <a:ext cx="2112439" cy="93841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3203</xdr:rowOff>
    </xdr:from>
    <xdr:to>
      <xdr:col>2</xdr:col>
      <xdr:colOff>811852</xdr:colOff>
      <xdr:row>5</xdr:row>
      <xdr:rowOff>37756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833BB-1A6B-4E41-BCE8-4247A78A9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38" r="-6538"/>
        <a:stretch>
          <a:fillRect/>
        </a:stretch>
      </xdr:blipFill>
      <xdr:spPr>
        <a:xfrm>
          <a:off x="0" y="3203"/>
          <a:ext cx="2213932" cy="926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68518</xdr:rowOff>
    </xdr:from>
    <xdr:to>
      <xdr:col>2</xdr:col>
      <xdr:colOff>722432</xdr:colOff>
      <xdr:row>5</xdr:row>
      <xdr:rowOff>121804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291A3-9426-4E4F-9618-C8A7B65E0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38" r="-6538"/>
        <a:stretch>
          <a:fillRect/>
        </a:stretch>
      </xdr:blipFill>
      <xdr:spPr>
        <a:xfrm>
          <a:off x="0" y="68518"/>
          <a:ext cx="2124512" cy="9448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3203</xdr:rowOff>
    </xdr:from>
    <xdr:to>
      <xdr:col>2</xdr:col>
      <xdr:colOff>790061</xdr:colOff>
      <xdr:row>5</xdr:row>
      <xdr:rowOff>28434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CE1AAA-D86D-4D36-B3FF-9984C1D176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38" r="-6538"/>
        <a:stretch>
          <a:fillRect/>
        </a:stretch>
      </xdr:blipFill>
      <xdr:spPr>
        <a:xfrm>
          <a:off x="0" y="3203"/>
          <a:ext cx="2192141" cy="9167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dunamoo.sharepoint.com/sites/corporate/Shared%20Documents/Reflection%20&amp;%20Strategy/Scheduler/Endunamoo%20Awaken26%20-%20Scheduler%20(2024).xlsx" TargetMode="External"/><Relationship Id="rId1" Type="http://schemas.openxmlformats.org/officeDocument/2006/relationships/externalLinkPath" Target="https://endunamoo.sharepoint.com/sites/corporate/Shared%20Documents/Reflection%20&amp;%20Strategy/Scheduler/Endunamoo%20Awaken26%20-%20Scheduler%20(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dunamoo-my.sharepoint.com/23b6ffccdca6cc4a/Endunamoo/Caretaker%20Officer%20-%20CTA/CTA%20Support/2022/General/Timetable/CTA2021-Timetable%20(29062021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ar"/>
      <sheetName val="Corporate 2025"/>
      <sheetName val="Corporate 2024"/>
      <sheetName val="Technical"/>
      <sheetName val="EPC Timetable 2024"/>
      <sheetName val="ITC June 2024 (Thuthuka)"/>
      <sheetName val="Allocation"/>
      <sheetName val="CTA Revision Course"/>
      <sheetName val="CTA"/>
      <sheetName val="ITC June 2024"/>
      <sheetName val="ITC June 2024_"/>
      <sheetName val="CIMA Strategic"/>
      <sheetName val="CIMA Management"/>
      <sheetName val="ABC (Candidates)"/>
      <sheetName val="ABC"/>
      <sheetName val="Sheet2"/>
      <sheetName val="Guidance"/>
      <sheetName val="APC Workshop"/>
      <sheetName val="ABC Main 2025"/>
      <sheetName val="Accelerated ABC - Part I 2025"/>
      <sheetName val="Accelerated ABC - Part II 2025"/>
      <sheetName val="CTA Workshop 2025"/>
      <sheetName val="Sheet4"/>
      <sheetName val="IAC January 2025"/>
      <sheetName val="APC Workshop 2025"/>
      <sheetName val="ABC FULL YEAR"/>
      <sheetName val="ABC Half Year 1"/>
      <sheetName val="ABC Half Year 2"/>
      <sheetName val="ABC Half Year 2 (Revised)"/>
      <sheetName val="IAC January 2026"/>
      <sheetName val="IAC June 2026"/>
      <sheetName val="AGSA IAC Jun 2025 Script review"/>
      <sheetName val="ABC Virtual Classes (2026)"/>
      <sheetName val="ABC Self-Study (2026)"/>
      <sheetName val="Comprehensive APC (2026)"/>
      <sheetName val="Main APC (2026)"/>
      <sheetName val="Sheet6"/>
      <sheetName val="Catch Up APC (2026)"/>
      <sheetName val="APC Case Study Package (2026)"/>
      <sheetName val="IAC June 2025"/>
      <sheetName val="FOTB Conversations"/>
      <sheetName val="APC Workshop 2026"/>
      <sheetName val="APC Timetable 2025"/>
      <sheetName val="Sheet3"/>
      <sheetName val="Sheet5"/>
      <sheetName val="APC Timetable 2025 (2)"/>
      <sheetName val="Sheet1"/>
      <sheetName val="Marketing"/>
      <sheetName val="Endunamoo Awaken26 - Schedule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CTA TL102 Topics"/>
      <sheetName val="CTA2022 - Term 1"/>
      <sheetName val="CTA2022 - Term 2"/>
      <sheetName val="Sheet2"/>
      <sheetName val="CTA2021 - Term 1 (Student Vers)"/>
      <sheetName val="Sheet1"/>
      <sheetName val="Sheet6"/>
      <sheetName val="CTA2022 - Term 3"/>
      <sheetName val="CTA2021 - Term 2"/>
      <sheetName val="CTA2022 - Term 4"/>
      <sheetName val="CTA2021 - Term 3"/>
      <sheetName val="CTA2021 - Term 4"/>
      <sheetName val="CTA2021 - Revis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EPC">
  <a:themeElements>
    <a:clrScheme name="Endunamoo APC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DC63F"/>
      </a:accent1>
      <a:accent2>
        <a:srgbClr val="1BACB7"/>
      </a:accent2>
      <a:accent3>
        <a:srgbClr val="027696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33EA-2590-4726-A26C-013312BDC7B4}">
  <sheetPr>
    <tabColor rgb="FF92D050"/>
    <pageSetUpPr fitToPage="1"/>
  </sheetPr>
  <dimension ref="A1:M79"/>
  <sheetViews>
    <sheetView tabSelected="1" zoomScale="91" zoomScaleNormal="91" workbookViewId="0">
      <selection activeCell="E92" sqref="E92"/>
    </sheetView>
  </sheetViews>
  <sheetFormatPr defaultColWidth="8.33203125" defaultRowHeight="13.8" x14ac:dyDescent="0.3"/>
  <cols>
    <col min="1" max="1" width="14.109375" style="1" customWidth="1"/>
    <col min="2" max="2" width="6.33203125" style="2" customWidth="1"/>
    <col min="3" max="3" width="19.44140625" style="2" customWidth="1"/>
    <col min="4" max="4" width="26.33203125" style="2" customWidth="1"/>
    <col min="5" max="5" width="69.88671875" style="3" bestFit="1" customWidth="1"/>
    <col min="6" max="7" width="6.33203125" style="3" customWidth="1"/>
    <col min="8" max="8" width="46" style="3" hidden="1" customWidth="1"/>
    <col min="9" max="9" width="2.6640625" style="3" hidden="1" customWidth="1"/>
    <col min="10" max="10" width="27.44140625" style="3" bestFit="1" customWidth="1"/>
    <col min="11" max="11" width="11" style="3" bestFit="1" customWidth="1"/>
    <col min="12" max="16384" width="8.33203125" style="3"/>
  </cols>
  <sheetData>
    <row r="1" spans="1:9" x14ac:dyDescent="0.3">
      <c r="F1" s="4"/>
      <c r="G1" s="5" t="s">
        <v>0</v>
      </c>
    </row>
    <row r="2" spans="1:9" x14ac:dyDescent="0.3">
      <c r="F2" s="5"/>
      <c r="G2" s="5" t="s">
        <v>1</v>
      </c>
    </row>
    <row r="3" spans="1:9" ht="14.4" x14ac:dyDescent="0.3">
      <c r="E3" s="6"/>
      <c r="F3" s="6"/>
      <c r="G3" s="5" t="s">
        <v>2</v>
      </c>
    </row>
    <row r="4" spans="1:9" ht="14.4" x14ac:dyDescent="0.3">
      <c r="E4" s="6"/>
      <c r="F4" s="6"/>
      <c r="G4" s="6"/>
    </row>
    <row r="6" spans="1:9" x14ac:dyDescent="0.3">
      <c r="F6" s="4"/>
    </row>
    <row r="7" spans="1:9" x14ac:dyDescent="0.3">
      <c r="G7" s="7" t="s">
        <v>3</v>
      </c>
    </row>
    <row r="8" spans="1:9" ht="15.6" x14ac:dyDescent="0.3">
      <c r="A8" s="103" t="s">
        <v>4</v>
      </c>
      <c r="B8" s="103"/>
      <c r="C8" s="103"/>
      <c r="D8" s="103"/>
      <c r="E8" s="103"/>
      <c r="F8" s="103"/>
      <c r="G8" s="103"/>
    </row>
    <row r="10" spans="1:9" ht="15.6" x14ac:dyDescent="0.3">
      <c r="A10" s="104" t="s">
        <v>5</v>
      </c>
      <c r="B10" s="104"/>
      <c r="C10" s="104"/>
      <c r="D10" s="104"/>
      <c r="E10" s="104"/>
      <c r="F10" s="104"/>
      <c r="G10" s="104"/>
    </row>
    <row r="12" spans="1:9" ht="14.4" x14ac:dyDescent="0.3">
      <c r="A12" s="8" t="s">
        <v>6</v>
      </c>
      <c r="B12" s="9" t="s">
        <v>7</v>
      </c>
      <c r="C12" s="9" t="s">
        <v>8</v>
      </c>
      <c r="D12" s="9" t="s">
        <v>9</v>
      </c>
      <c r="E12" s="10" t="s">
        <v>10</v>
      </c>
      <c r="F12" s="11" t="s">
        <v>11</v>
      </c>
      <c r="G12" s="12" t="s">
        <v>12</v>
      </c>
    </row>
    <row r="13" spans="1:9" ht="14.4" x14ac:dyDescent="0.3">
      <c r="A13" s="13">
        <v>46046</v>
      </c>
      <c r="B13" s="14" t="str">
        <f t="shared" ref="B13:B23" si="0">TEXT(A13,"ddd")</f>
        <v>Sat</v>
      </c>
      <c r="C13" s="14" t="s">
        <v>13</v>
      </c>
      <c r="D13" s="15" t="s">
        <v>14</v>
      </c>
      <c r="E13" s="16" t="s">
        <v>15</v>
      </c>
      <c r="F13" s="17">
        <v>0.33333333333333331</v>
      </c>
      <c r="G13" s="17">
        <v>0.52083333333333337</v>
      </c>
      <c r="H13" s="18" t="s">
        <v>16</v>
      </c>
    </row>
    <row r="14" spans="1:9" ht="14.4" x14ac:dyDescent="0.3">
      <c r="A14" s="13">
        <f>+A13+3</f>
        <v>46049</v>
      </c>
      <c r="B14" s="14" t="str">
        <f t="shared" si="0"/>
        <v>Tue</v>
      </c>
      <c r="C14" s="14" t="s">
        <v>13</v>
      </c>
      <c r="D14" s="15" t="s">
        <v>17</v>
      </c>
      <c r="E14" s="16" t="s">
        <v>18</v>
      </c>
      <c r="F14" s="17"/>
      <c r="G14" s="17">
        <v>0.99930555555555556</v>
      </c>
      <c r="H14" s="18" t="s">
        <v>19</v>
      </c>
    </row>
    <row r="15" spans="1:9" ht="14.4" x14ac:dyDescent="0.3">
      <c r="A15" s="13">
        <f>+A13+7</f>
        <v>46053</v>
      </c>
      <c r="B15" s="14" t="str">
        <f t="shared" si="0"/>
        <v>Sat</v>
      </c>
      <c r="C15" s="14" t="s">
        <v>13</v>
      </c>
      <c r="D15" s="15" t="s">
        <v>20</v>
      </c>
      <c r="E15" s="16" t="s">
        <v>21</v>
      </c>
      <c r="F15" s="17">
        <v>0.33333333333333331</v>
      </c>
      <c r="G15" s="17">
        <v>0.54166666666666663</v>
      </c>
      <c r="H15" s="18" t="s">
        <v>19</v>
      </c>
    </row>
    <row r="16" spans="1:9" ht="14.4" x14ac:dyDescent="0.3">
      <c r="A16" s="13">
        <f>+A15+3</f>
        <v>46056</v>
      </c>
      <c r="B16" s="14" t="str">
        <f t="shared" si="0"/>
        <v>Tue</v>
      </c>
      <c r="C16" s="14" t="s">
        <v>13</v>
      </c>
      <c r="D16" s="15" t="s">
        <v>22</v>
      </c>
      <c r="E16" s="16" t="s">
        <v>23</v>
      </c>
      <c r="F16" s="17">
        <v>0.75</v>
      </c>
      <c r="G16" s="17">
        <v>0.89583333333333337</v>
      </c>
      <c r="H16" s="18" t="s">
        <v>16</v>
      </c>
      <c r="I16" s="19" t="s">
        <v>24</v>
      </c>
    </row>
    <row r="17" spans="1:13" ht="14.4" x14ac:dyDescent="0.3">
      <c r="A17" s="13">
        <f>+A16+4</f>
        <v>46060</v>
      </c>
      <c r="B17" s="14" t="str">
        <f t="shared" si="0"/>
        <v>Sat</v>
      </c>
      <c r="C17" s="14" t="s">
        <v>13</v>
      </c>
      <c r="D17" s="15" t="s">
        <v>25</v>
      </c>
      <c r="E17" s="16" t="s">
        <v>26</v>
      </c>
      <c r="F17" s="17">
        <v>0.33333333333333331</v>
      </c>
      <c r="G17" s="17">
        <v>0.54166666666666663</v>
      </c>
      <c r="H17" s="18" t="s">
        <v>16</v>
      </c>
      <c r="I17" s="19" t="s">
        <v>24</v>
      </c>
    </row>
    <row r="18" spans="1:13" ht="14.4" x14ac:dyDescent="0.3">
      <c r="A18" s="13">
        <f>+A17+3</f>
        <v>46063</v>
      </c>
      <c r="B18" s="14" t="str">
        <f t="shared" si="0"/>
        <v>Tue</v>
      </c>
      <c r="C18" s="14" t="s">
        <v>13</v>
      </c>
      <c r="D18" s="15" t="s">
        <v>27</v>
      </c>
      <c r="E18" s="16" t="s">
        <v>28</v>
      </c>
      <c r="F18" s="17">
        <v>0.75</v>
      </c>
      <c r="G18" s="17">
        <v>0.89583333333333337</v>
      </c>
      <c r="H18" s="18" t="s">
        <v>29</v>
      </c>
      <c r="I18" s="19" t="s">
        <v>24</v>
      </c>
    </row>
    <row r="19" spans="1:13" ht="14.4" x14ac:dyDescent="0.3">
      <c r="A19" s="13">
        <f>+A18+4</f>
        <v>46067</v>
      </c>
      <c r="B19" s="14" t="str">
        <f t="shared" si="0"/>
        <v>Sat</v>
      </c>
      <c r="C19" s="14" t="s">
        <v>13</v>
      </c>
      <c r="D19" s="15" t="s">
        <v>31</v>
      </c>
      <c r="E19" s="16" t="s">
        <v>32</v>
      </c>
      <c r="F19" s="17">
        <v>0.33333333333333331</v>
      </c>
      <c r="G19" s="17">
        <v>0.54166666666666663</v>
      </c>
      <c r="H19" s="20" t="s">
        <v>29</v>
      </c>
      <c r="I19" s="21" t="s">
        <v>33</v>
      </c>
    </row>
    <row r="20" spans="1:13" ht="14.4" x14ac:dyDescent="0.3">
      <c r="A20" s="13">
        <f>+A19+3</f>
        <v>46070</v>
      </c>
      <c r="B20" s="14" t="str">
        <f t="shared" si="0"/>
        <v>Tue</v>
      </c>
      <c r="C20" s="14" t="s">
        <v>13</v>
      </c>
      <c r="D20" s="15" t="s">
        <v>34</v>
      </c>
      <c r="E20" s="16" t="s">
        <v>35</v>
      </c>
      <c r="F20" s="17">
        <v>0.75</v>
      </c>
      <c r="G20" s="17">
        <v>0.89583333333333337</v>
      </c>
      <c r="H20" s="20" t="s">
        <v>30</v>
      </c>
    </row>
    <row r="21" spans="1:13" ht="14.4" x14ac:dyDescent="0.3">
      <c r="A21" s="13">
        <f>+A20+4</f>
        <v>46074</v>
      </c>
      <c r="B21" s="14" t="str">
        <f t="shared" si="0"/>
        <v>Sat</v>
      </c>
      <c r="C21" s="14" t="s">
        <v>13</v>
      </c>
      <c r="D21" s="15" t="s">
        <v>36</v>
      </c>
      <c r="E21" s="16" t="s">
        <v>37</v>
      </c>
      <c r="F21" s="17">
        <v>0.33333333333333331</v>
      </c>
      <c r="G21" s="17">
        <v>0.54166666666666663</v>
      </c>
      <c r="H21" s="20" t="s">
        <v>30</v>
      </c>
    </row>
    <row r="22" spans="1:13" ht="14.4" x14ac:dyDescent="0.3">
      <c r="A22" s="13">
        <f>+A21+3</f>
        <v>46077</v>
      </c>
      <c r="B22" s="14" t="str">
        <f t="shared" si="0"/>
        <v>Tue</v>
      </c>
      <c r="C22" s="14" t="s">
        <v>13</v>
      </c>
      <c r="D22" s="15" t="s">
        <v>38</v>
      </c>
      <c r="E22" s="16" t="s">
        <v>39</v>
      </c>
      <c r="F22" s="17">
        <v>0.75</v>
      </c>
      <c r="G22" s="17">
        <v>0.89583333333333337</v>
      </c>
      <c r="H22" s="20" t="s">
        <v>40</v>
      </c>
    </row>
    <row r="23" spans="1:13" ht="14.4" x14ac:dyDescent="0.3">
      <c r="A23" s="22">
        <f>+A22+4</f>
        <v>46081</v>
      </c>
      <c r="B23" s="23" t="str">
        <f t="shared" si="0"/>
        <v>Sat</v>
      </c>
      <c r="C23" s="23" t="s">
        <v>13</v>
      </c>
      <c r="D23" s="24" t="s">
        <v>41</v>
      </c>
      <c r="E23" s="25" t="s">
        <v>42</v>
      </c>
      <c r="F23" s="26">
        <v>0.33333333333333331</v>
      </c>
      <c r="G23" s="26">
        <v>0.54166666666666663</v>
      </c>
      <c r="H23" s="20" t="s">
        <v>40</v>
      </c>
    </row>
    <row r="24" spans="1:13" ht="14.4" x14ac:dyDescent="0.3">
      <c r="A24" s="22"/>
      <c r="B24" s="23"/>
      <c r="C24" s="23"/>
      <c r="D24" s="24"/>
      <c r="E24" s="25"/>
      <c r="F24" s="26"/>
      <c r="G24" s="26"/>
    </row>
    <row r="25" spans="1:13" ht="14.85" customHeight="1" x14ac:dyDescent="0.3">
      <c r="A25" s="105" t="s">
        <v>43</v>
      </c>
      <c r="B25" s="105"/>
      <c r="C25" s="105"/>
      <c r="D25" s="105"/>
      <c r="E25" s="105"/>
      <c r="F25" s="105"/>
      <c r="G25" s="105"/>
    </row>
    <row r="26" spans="1:13" s="27" customFormat="1" ht="14.85" customHeight="1" x14ac:dyDescent="0.3">
      <c r="A26" s="13">
        <f>A27-8</f>
        <v>46087</v>
      </c>
      <c r="B26" s="14" t="str">
        <f>TEXT(A26,"ddd")</f>
        <v>Fri</v>
      </c>
      <c r="C26" s="14" t="s">
        <v>13</v>
      </c>
      <c r="D26" s="15" t="s">
        <v>44</v>
      </c>
      <c r="E26" s="16" t="s">
        <v>45</v>
      </c>
      <c r="F26" s="15"/>
      <c r="G26" s="17">
        <v>0.33333333333333331</v>
      </c>
      <c r="H26" s="20" t="s">
        <v>46</v>
      </c>
      <c r="M26" s="3"/>
    </row>
    <row r="27" spans="1:13" ht="14.4" x14ac:dyDescent="0.3">
      <c r="A27" s="28">
        <f>+A23+14</f>
        <v>46095</v>
      </c>
      <c r="B27" s="29" t="str">
        <f>TEXT(A27,"ddd")</f>
        <v>Sat</v>
      </c>
      <c r="C27" s="29" t="s">
        <v>13</v>
      </c>
      <c r="D27" s="15" t="s">
        <v>44</v>
      </c>
      <c r="E27" s="30" t="s">
        <v>47</v>
      </c>
      <c r="F27" s="17">
        <v>0.33333333333333331</v>
      </c>
      <c r="G27" s="17">
        <v>0.54166666666666663</v>
      </c>
      <c r="H27" s="20" t="s">
        <v>46</v>
      </c>
    </row>
    <row r="28" spans="1:13" ht="14.4" x14ac:dyDescent="0.3">
      <c r="A28" s="28">
        <f>+A27+3</f>
        <v>46098</v>
      </c>
      <c r="B28" s="29" t="str">
        <f>TEXT(A28,"ddd")</f>
        <v>Tue</v>
      </c>
      <c r="C28" s="14" t="s">
        <v>13</v>
      </c>
      <c r="D28" s="15" t="s">
        <v>44</v>
      </c>
      <c r="E28" s="16" t="s">
        <v>48</v>
      </c>
      <c r="F28" s="17">
        <v>0.75</v>
      </c>
      <c r="G28" s="17">
        <v>0.85416666666666663</v>
      </c>
      <c r="H28" s="20" t="s">
        <v>30</v>
      </c>
    </row>
    <row r="29" spans="1:13" ht="14.4" x14ac:dyDescent="0.3">
      <c r="A29" s="13">
        <f>+A28+2</f>
        <v>46100</v>
      </c>
      <c r="B29" s="14" t="str">
        <f>TEXT(A29,"ddd")</f>
        <v>Thu</v>
      </c>
      <c r="C29" s="14" t="s">
        <v>13</v>
      </c>
      <c r="D29" s="15" t="s">
        <v>44</v>
      </c>
      <c r="E29" s="16" t="s">
        <v>49</v>
      </c>
      <c r="F29" s="17">
        <v>0.75</v>
      </c>
      <c r="G29" s="17">
        <v>0.85416666666666663</v>
      </c>
      <c r="H29" s="20"/>
    </row>
    <row r="30" spans="1:13" ht="14.4" x14ac:dyDescent="0.3">
      <c r="A30" s="22">
        <f>+A29+2</f>
        <v>46102</v>
      </c>
      <c r="B30" s="23" t="str">
        <f>TEXT(A30,"ddd")</f>
        <v>Sat</v>
      </c>
      <c r="C30" s="23" t="s">
        <v>13</v>
      </c>
      <c r="D30" s="24" t="s">
        <v>44</v>
      </c>
      <c r="E30" s="25" t="s">
        <v>50</v>
      </c>
      <c r="F30" s="26">
        <v>0.33333333333333331</v>
      </c>
      <c r="G30" s="26">
        <v>0.54166666666666663</v>
      </c>
      <c r="H30" s="20" t="s">
        <v>16</v>
      </c>
    </row>
    <row r="31" spans="1:13" ht="14.4" x14ac:dyDescent="0.3">
      <c r="A31" s="31"/>
      <c r="B31" s="32"/>
      <c r="C31" s="32"/>
      <c r="D31" s="33"/>
      <c r="E31" s="34"/>
      <c r="F31" s="33"/>
      <c r="G31" s="33"/>
    </row>
    <row r="32" spans="1:13" ht="15.6" x14ac:dyDescent="0.3">
      <c r="A32" s="104" t="s">
        <v>51</v>
      </c>
      <c r="B32" s="104"/>
      <c r="C32" s="104"/>
      <c r="D32" s="104"/>
      <c r="E32" s="104"/>
      <c r="F32" s="104"/>
      <c r="G32" s="104"/>
    </row>
    <row r="33" spans="1:11" x14ac:dyDescent="0.3">
      <c r="A33" s="35"/>
      <c r="B33" s="35"/>
      <c r="C33" s="35"/>
      <c r="D33" s="35"/>
      <c r="E33" s="35"/>
      <c r="F33" s="35"/>
      <c r="G33" s="35"/>
    </row>
    <row r="34" spans="1:11" ht="28.8" x14ac:dyDescent="0.3">
      <c r="A34" s="8" t="s">
        <v>6</v>
      </c>
      <c r="B34" s="9" t="s">
        <v>7</v>
      </c>
      <c r="C34" s="9" t="s">
        <v>8</v>
      </c>
      <c r="D34" s="9" t="s">
        <v>9</v>
      </c>
      <c r="E34" s="10" t="s">
        <v>10</v>
      </c>
      <c r="F34" s="36" t="s">
        <v>52</v>
      </c>
      <c r="G34" s="37" t="s">
        <v>53</v>
      </c>
      <c r="J34" s="38"/>
    </row>
    <row r="35" spans="1:11" ht="14.4" x14ac:dyDescent="0.3">
      <c r="A35" s="39">
        <f>+A30+21</f>
        <v>46123</v>
      </c>
      <c r="B35" s="40" t="str">
        <f t="shared" ref="B35:B48" si="1">TEXT(A35,"ddd")</f>
        <v>Sat</v>
      </c>
      <c r="C35" s="40" t="s">
        <v>54</v>
      </c>
      <c r="D35" s="41" t="s">
        <v>55</v>
      </c>
      <c r="E35" s="42" t="s">
        <v>56</v>
      </c>
      <c r="F35" s="43">
        <v>0.33333333333333331</v>
      </c>
      <c r="G35" s="43">
        <v>0.54166666666666663</v>
      </c>
      <c r="H35" s="18" t="s">
        <v>16</v>
      </c>
      <c r="J35" s="44"/>
    </row>
    <row r="36" spans="1:11" ht="14.4" x14ac:dyDescent="0.3">
      <c r="A36" s="39">
        <f>+A35+3</f>
        <v>46126</v>
      </c>
      <c r="B36" s="40" t="str">
        <f t="shared" si="1"/>
        <v>Tue</v>
      </c>
      <c r="C36" s="40" t="s">
        <v>54</v>
      </c>
      <c r="D36" s="45" t="s">
        <v>57</v>
      </c>
      <c r="E36" s="42" t="s">
        <v>18</v>
      </c>
      <c r="F36" s="43"/>
      <c r="G36" s="43">
        <v>0.99930555555555556</v>
      </c>
      <c r="H36" s="18" t="s">
        <v>19</v>
      </c>
      <c r="J36" s="44"/>
    </row>
    <row r="37" spans="1:11" ht="14.4" x14ac:dyDescent="0.3">
      <c r="A37" s="39">
        <f>+A36+1</f>
        <v>46127</v>
      </c>
      <c r="B37" s="40" t="str">
        <f t="shared" si="1"/>
        <v>Wed</v>
      </c>
      <c r="C37" s="40" t="s">
        <v>54</v>
      </c>
      <c r="D37" s="46" t="s">
        <v>58</v>
      </c>
      <c r="E37" s="42" t="s">
        <v>59</v>
      </c>
      <c r="F37" s="43"/>
      <c r="G37" s="43">
        <v>0.99930555555555556</v>
      </c>
      <c r="H37" s="18"/>
      <c r="J37" s="44"/>
    </row>
    <row r="38" spans="1:11" ht="14.4" x14ac:dyDescent="0.3">
      <c r="A38" s="47">
        <f>+A35+7</f>
        <v>46130</v>
      </c>
      <c r="B38" s="48" t="str">
        <f t="shared" si="1"/>
        <v>Sat</v>
      </c>
      <c r="C38" s="48" t="s">
        <v>54</v>
      </c>
      <c r="D38" s="49" t="s">
        <v>60</v>
      </c>
      <c r="E38" s="50" t="s">
        <v>61</v>
      </c>
      <c r="F38" s="51">
        <v>0.33333333333333331</v>
      </c>
      <c r="G38" s="51">
        <v>0.54166666666666663</v>
      </c>
      <c r="H38" s="18" t="s">
        <v>16</v>
      </c>
      <c r="J38" s="44"/>
    </row>
    <row r="39" spans="1:11" ht="14.4" x14ac:dyDescent="0.3">
      <c r="A39" s="39">
        <f>+A38+3</f>
        <v>46133</v>
      </c>
      <c r="B39" s="40" t="str">
        <f t="shared" si="1"/>
        <v>Tue</v>
      </c>
      <c r="C39" s="40" t="s">
        <v>54</v>
      </c>
      <c r="D39" s="41" t="s">
        <v>62</v>
      </c>
      <c r="E39" s="42" t="s">
        <v>63</v>
      </c>
      <c r="F39" s="43">
        <v>0.75</v>
      </c>
      <c r="G39" s="43">
        <v>0.89583333333333337</v>
      </c>
      <c r="H39" s="3" t="s">
        <v>64</v>
      </c>
      <c r="J39" s="44"/>
    </row>
    <row r="40" spans="1:11" ht="14.4" x14ac:dyDescent="0.3">
      <c r="A40" s="39">
        <f>+A39+4</f>
        <v>46137</v>
      </c>
      <c r="B40" s="40" t="str">
        <f t="shared" si="1"/>
        <v>Sat</v>
      </c>
      <c r="C40" s="40" t="s">
        <v>54</v>
      </c>
      <c r="D40" s="41" t="s">
        <v>65</v>
      </c>
      <c r="E40" s="52" t="s">
        <v>66</v>
      </c>
      <c r="F40" s="43">
        <v>0.33333333333333331</v>
      </c>
      <c r="G40" s="43">
        <v>0.54166666666666663</v>
      </c>
      <c r="H40" s="3" t="s">
        <v>64</v>
      </c>
      <c r="J40" s="44"/>
    </row>
    <row r="41" spans="1:11" ht="14.4" x14ac:dyDescent="0.3">
      <c r="A41" s="39">
        <f>+A40+3</f>
        <v>46140</v>
      </c>
      <c r="B41" s="53" t="str">
        <f t="shared" si="1"/>
        <v>Tue</v>
      </c>
      <c r="C41" s="40" t="s">
        <v>54</v>
      </c>
      <c r="D41" s="45" t="s">
        <v>67</v>
      </c>
      <c r="E41" s="42" t="s">
        <v>68</v>
      </c>
      <c r="F41" s="54">
        <v>0.75</v>
      </c>
      <c r="G41" s="54">
        <v>0.89583333333333337</v>
      </c>
      <c r="H41" s="3" t="s">
        <v>69</v>
      </c>
      <c r="J41" s="44"/>
    </row>
    <row r="42" spans="1:11" ht="14.4" x14ac:dyDescent="0.3">
      <c r="A42" s="39">
        <f>+A41+4</f>
        <v>46144</v>
      </c>
      <c r="B42" s="40" t="str">
        <f t="shared" si="1"/>
        <v>Sat</v>
      </c>
      <c r="C42" s="40" t="s">
        <v>54</v>
      </c>
      <c r="D42" s="41" t="s">
        <v>70</v>
      </c>
      <c r="E42" s="55" t="s">
        <v>71</v>
      </c>
      <c r="F42" s="43">
        <v>0.33333333333333331</v>
      </c>
      <c r="G42" s="43">
        <v>0.54166666666666663</v>
      </c>
      <c r="H42" s="3" t="s">
        <v>69</v>
      </c>
      <c r="J42" s="44"/>
    </row>
    <row r="43" spans="1:11" ht="14.4" x14ac:dyDescent="0.3">
      <c r="A43" s="39">
        <f>+A42+3</f>
        <v>46147</v>
      </c>
      <c r="B43" s="40" t="str">
        <f t="shared" si="1"/>
        <v>Tue</v>
      </c>
      <c r="C43" s="40" t="s">
        <v>54</v>
      </c>
      <c r="D43" s="46" t="s">
        <v>72</v>
      </c>
      <c r="E43" s="55" t="s">
        <v>73</v>
      </c>
      <c r="F43" s="43">
        <v>0.75</v>
      </c>
      <c r="G43" s="43">
        <v>0.89583333333333337</v>
      </c>
      <c r="H43" s="3" t="s">
        <v>74</v>
      </c>
      <c r="J43" s="44"/>
      <c r="K43" s="56"/>
    </row>
    <row r="44" spans="1:11" ht="14.4" x14ac:dyDescent="0.3">
      <c r="A44" s="39">
        <f>+A43+4</f>
        <v>46151</v>
      </c>
      <c r="B44" s="40" t="str">
        <f t="shared" si="1"/>
        <v>Sat</v>
      </c>
      <c r="C44" s="40" t="s">
        <v>54</v>
      </c>
      <c r="D44" s="41" t="s">
        <v>75</v>
      </c>
      <c r="E44" s="55" t="s">
        <v>76</v>
      </c>
      <c r="F44" s="43">
        <v>0.33333333333333331</v>
      </c>
      <c r="G44" s="43">
        <v>0.54166666666666663</v>
      </c>
      <c r="H44" s="3" t="s">
        <v>74</v>
      </c>
      <c r="J44" s="57"/>
      <c r="K44" s="56"/>
    </row>
    <row r="45" spans="1:11" ht="14.4" x14ac:dyDescent="0.3">
      <c r="A45" s="58">
        <f>+A44+3</f>
        <v>46154</v>
      </c>
      <c r="B45" s="59" t="str">
        <f t="shared" si="1"/>
        <v>Tue</v>
      </c>
      <c r="C45" s="59" t="s">
        <v>54</v>
      </c>
      <c r="D45" s="60" t="s">
        <v>77</v>
      </c>
      <c r="E45" s="61" t="s">
        <v>78</v>
      </c>
      <c r="F45" s="62">
        <v>0.75</v>
      </c>
      <c r="G45" s="63">
        <v>0.89583333333333337</v>
      </c>
      <c r="H45" s="64" t="s">
        <v>79</v>
      </c>
      <c r="I45" s="64"/>
      <c r="J45" s="44"/>
      <c r="K45" s="56"/>
    </row>
    <row r="46" spans="1:11" ht="14.4" x14ac:dyDescent="0.3">
      <c r="A46" s="65">
        <f>+A45+4</f>
        <v>46158</v>
      </c>
      <c r="B46" s="66" t="str">
        <f t="shared" si="1"/>
        <v>Sat</v>
      </c>
      <c r="C46" s="66" t="s">
        <v>54</v>
      </c>
      <c r="D46" s="67" t="s">
        <v>80</v>
      </c>
      <c r="E46" s="68" t="s">
        <v>81</v>
      </c>
      <c r="F46" s="69">
        <v>0.33333333333333331</v>
      </c>
      <c r="G46" s="70">
        <v>0.54166666666666663</v>
      </c>
      <c r="H46" s="64" t="s">
        <v>79</v>
      </c>
      <c r="I46" s="64"/>
      <c r="J46" s="44"/>
      <c r="K46" s="56"/>
    </row>
    <row r="47" spans="1:11" s="56" customFormat="1" ht="14.4" x14ac:dyDescent="0.3">
      <c r="A47" s="71">
        <f>+A45+7</f>
        <v>46161</v>
      </c>
      <c r="B47" s="53" t="str">
        <f t="shared" si="1"/>
        <v>Tue</v>
      </c>
      <c r="C47" s="53" t="s">
        <v>54</v>
      </c>
      <c r="D47" s="46" t="s">
        <v>82</v>
      </c>
      <c r="E47" s="42" t="s">
        <v>83</v>
      </c>
      <c r="F47" s="54">
        <v>0.75</v>
      </c>
      <c r="G47" s="54">
        <v>0.89583333333333337</v>
      </c>
      <c r="H47" s="64" t="s">
        <v>84</v>
      </c>
      <c r="I47" s="72"/>
      <c r="J47" s="44"/>
    </row>
    <row r="48" spans="1:11" ht="14.4" x14ac:dyDescent="0.3">
      <c r="A48" s="22">
        <f>+A46+7</f>
        <v>46165</v>
      </c>
      <c r="B48" s="23" t="str">
        <f t="shared" si="1"/>
        <v>Sat</v>
      </c>
      <c r="C48" s="23" t="s">
        <v>54</v>
      </c>
      <c r="D48" s="24" t="s">
        <v>85</v>
      </c>
      <c r="E48" s="25" t="s">
        <v>86</v>
      </c>
      <c r="F48" s="26">
        <v>0.33333333333333331</v>
      </c>
      <c r="G48" s="26">
        <v>0.54166666666666663</v>
      </c>
      <c r="H48" s="73" t="s">
        <v>87</v>
      </c>
      <c r="I48" s="74"/>
      <c r="J48" s="44"/>
    </row>
    <row r="49" spans="1:13" ht="14.4" x14ac:dyDescent="0.3">
      <c r="A49" s="31"/>
      <c r="B49" s="32"/>
      <c r="C49" s="32"/>
      <c r="D49" s="33"/>
      <c r="E49" s="34"/>
      <c r="F49" s="33"/>
      <c r="G49" s="33"/>
    </row>
    <row r="50" spans="1:13" ht="14.4" x14ac:dyDescent="0.3">
      <c r="A50" s="105" t="s">
        <v>88</v>
      </c>
      <c r="B50" s="105"/>
      <c r="C50" s="105"/>
      <c r="D50" s="105"/>
      <c r="E50" s="105"/>
      <c r="F50" s="105"/>
      <c r="G50" s="105"/>
    </row>
    <row r="51" spans="1:13" s="27" customFormat="1" ht="14.4" x14ac:dyDescent="0.3">
      <c r="A51" s="13">
        <v>46178</v>
      </c>
      <c r="B51" s="14" t="str">
        <f>TEXT(A51,"ddd")</f>
        <v>Fri</v>
      </c>
      <c r="C51" s="14" t="s">
        <v>54</v>
      </c>
      <c r="D51" s="15" t="s">
        <v>89</v>
      </c>
      <c r="E51" s="16" t="s">
        <v>45</v>
      </c>
      <c r="F51" s="15"/>
      <c r="G51" s="17">
        <v>0.33333333333333331</v>
      </c>
      <c r="H51" s="27" t="s">
        <v>16</v>
      </c>
    </row>
    <row r="52" spans="1:13" ht="14.4" x14ac:dyDescent="0.3">
      <c r="A52" s="28">
        <f>+A51+8</f>
        <v>46186</v>
      </c>
      <c r="B52" s="29" t="str">
        <f>TEXT(A52,"ddd")</f>
        <v>Sat</v>
      </c>
      <c r="C52" s="14" t="s">
        <v>54</v>
      </c>
      <c r="D52" s="15" t="s">
        <v>89</v>
      </c>
      <c r="E52" s="30" t="s">
        <v>90</v>
      </c>
      <c r="F52" s="17">
        <v>0.33333333333333331</v>
      </c>
      <c r="G52" s="17">
        <v>0.625</v>
      </c>
      <c r="H52" s="27" t="s">
        <v>16</v>
      </c>
    </row>
    <row r="53" spans="1:13" ht="14.4" x14ac:dyDescent="0.3">
      <c r="A53" s="28">
        <f>+A52+7</f>
        <v>46193</v>
      </c>
      <c r="B53" s="29" t="str">
        <f>TEXT(A53,"ddd")</f>
        <v>Sat</v>
      </c>
      <c r="C53" s="14" t="s">
        <v>54</v>
      </c>
      <c r="D53" s="15" t="s">
        <v>89</v>
      </c>
      <c r="E53" s="16" t="s">
        <v>91</v>
      </c>
      <c r="F53" s="17">
        <v>0.33333333333333331</v>
      </c>
      <c r="G53" s="17">
        <v>0.54166666666666663</v>
      </c>
      <c r="H53" s="27" t="s">
        <v>16</v>
      </c>
    </row>
    <row r="54" spans="1:13" ht="14.4" x14ac:dyDescent="0.3">
      <c r="A54" s="22">
        <f>+A53+7</f>
        <v>46200</v>
      </c>
      <c r="B54" s="23" t="str">
        <f>TEXT(A54,"ddd")</f>
        <v>Sat</v>
      </c>
      <c r="C54" s="23" t="s">
        <v>54</v>
      </c>
      <c r="D54" s="24" t="s">
        <v>89</v>
      </c>
      <c r="E54" s="25" t="s">
        <v>92</v>
      </c>
      <c r="F54" s="26">
        <v>0.33333333333333331</v>
      </c>
      <c r="G54" s="26">
        <v>0.54166666666666663</v>
      </c>
      <c r="H54" s="3" t="s">
        <v>16</v>
      </c>
    </row>
    <row r="55" spans="1:13" ht="14.4" x14ac:dyDescent="0.3">
      <c r="A55" s="13"/>
      <c r="B55" s="14"/>
      <c r="C55" s="14"/>
      <c r="D55" s="15"/>
      <c r="E55" s="16"/>
      <c r="F55" s="17"/>
      <c r="G55" s="17"/>
    </row>
    <row r="56" spans="1:13" ht="15.6" x14ac:dyDescent="0.3">
      <c r="A56" s="104" t="s">
        <v>93</v>
      </c>
      <c r="B56" s="104"/>
      <c r="C56" s="104"/>
      <c r="D56" s="104"/>
      <c r="E56" s="104"/>
      <c r="F56" s="104"/>
      <c r="G56" s="104"/>
    </row>
    <row r="57" spans="1:13" x14ac:dyDescent="0.3">
      <c r="A57" s="75"/>
      <c r="B57" s="76"/>
      <c r="C57" s="76"/>
      <c r="D57" s="76"/>
      <c r="E57" s="35"/>
      <c r="F57" s="35"/>
      <c r="G57" s="35"/>
    </row>
    <row r="58" spans="1:13" ht="14.4" x14ac:dyDescent="0.3">
      <c r="A58" s="100" t="s">
        <v>94</v>
      </c>
      <c r="B58" s="100"/>
      <c r="C58" s="100"/>
      <c r="D58" s="100"/>
      <c r="E58" s="100"/>
      <c r="F58" s="77"/>
      <c r="G58" s="78"/>
    </row>
    <row r="59" spans="1:13" s="27" customFormat="1" ht="14.4" x14ac:dyDescent="0.3">
      <c r="A59" s="28">
        <f>+A54+21</f>
        <v>46221</v>
      </c>
      <c r="B59" s="29" t="str">
        <f>TEXT(A59,"ddd")</f>
        <v>Sat</v>
      </c>
      <c r="C59" s="14" t="s">
        <v>95</v>
      </c>
      <c r="D59" s="30" t="s">
        <v>96</v>
      </c>
      <c r="E59" s="30" t="s">
        <v>97</v>
      </c>
      <c r="F59" s="17">
        <v>0.33333333333333331</v>
      </c>
      <c r="G59" s="17">
        <v>0.54166666666666663</v>
      </c>
      <c r="J59" s="79"/>
      <c r="M59" s="3"/>
    </row>
    <row r="60" spans="1:13" ht="14.4" x14ac:dyDescent="0.3">
      <c r="A60" s="13">
        <f>+A59+6</f>
        <v>46227</v>
      </c>
      <c r="B60" s="14" t="str">
        <f>TEXT(A60,"ddd")</f>
        <v>Fri</v>
      </c>
      <c r="C60" s="14" t="s">
        <v>95</v>
      </c>
      <c r="D60" s="15" t="s">
        <v>98</v>
      </c>
      <c r="E60" s="16" t="s">
        <v>45</v>
      </c>
      <c r="F60" s="15"/>
      <c r="G60" s="17">
        <v>0.33333333333333331</v>
      </c>
      <c r="J60" s="44"/>
    </row>
    <row r="61" spans="1:13" ht="14.4" x14ac:dyDescent="0.3">
      <c r="A61" s="13">
        <f>+A60+5</f>
        <v>46232</v>
      </c>
      <c r="B61" s="14" t="str">
        <f>TEXT(A61,"ddd")</f>
        <v>Wed</v>
      </c>
      <c r="C61" s="14" t="s">
        <v>95</v>
      </c>
      <c r="D61" s="15" t="s">
        <v>98</v>
      </c>
      <c r="E61" s="16" t="s">
        <v>99</v>
      </c>
      <c r="F61" s="80">
        <v>0.375</v>
      </c>
      <c r="G61" s="17">
        <v>0.70833333333333337</v>
      </c>
      <c r="J61" s="44"/>
    </row>
    <row r="62" spans="1:13" ht="14.4" x14ac:dyDescent="0.3">
      <c r="A62" s="13">
        <f>+A61+10</f>
        <v>46242</v>
      </c>
      <c r="B62" s="14" t="str">
        <f>TEXT(A62,"ddd")</f>
        <v>Sat</v>
      </c>
      <c r="C62" s="14" t="s">
        <v>95</v>
      </c>
      <c r="D62" s="15" t="s">
        <v>98</v>
      </c>
      <c r="E62" s="16" t="s">
        <v>91</v>
      </c>
      <c r="F62" s="17">
        <v>0.33333333333333331</v>
      </c>
      <c r="G62" s="17">
        <v>0.54166666666666663</v>
      </c>
      <c r="H62" s="3" t="s">
        <v>100</v>
      </c>
      <c r="J62" s="44"/>
    </row>
    <row r="63" spans="1:13" ht="14.4" x14ac:dyDescent="0.3">
      <c r="A63" s="22">
        <f>+A62+7</f>
        <v>46249</v>
      </c>
      <c r="B63" s="23" t="str">
        <f>TEXT(A63,"ddd")</f>
        <v>Sat</v>
      </c>
      <c r="C63" s="23" t="s">
        <v>95</v>
      </c>
      <c r="D63" s="24" t="s">
        <v>98</v>
      </c>
      <c r="E63" s="25" t="s">
        <v>101</v>
      </c>
      <c r="F63" s="26">
        <v>0.33333333333333331</v>
      </c>
      <c r="G63" s="26">
        <v>0.54166666666666663</v>
      </c>
      <c r="H63" s="3" t="s">
        <v>16</v>
      </c>
      <c r="J63" s="44"/>
    </row>
    <row r="64" spans="1:13" ht="14.4" x14ac:dyDescent="0.3">
      <c r="A64" s="31"/>
      <c r="B64" s="32"/>
      <c r="C64" s="32"/>
      <c r="D64" s="33"/>
      <c r="E64" s="34"/>
      <c r="F64" s="33"/>
      <c r="G64" s="33"/>
      <c r="J64" s="44"/>
    </row>
    <row r="65" spans="1:13" ht="14.4" x14ac:dyDescent="0.3">
      <c r="A65" s="101" t="s">
        <v>102</v>
      </c>
      <c r="B65" s="102"/>
      <c r="C65" s="102"/>
      <c r="D65" s="102"/>
      <c r="E65" s="102"/>
      <c r="F65" s="81"/>
      <c r="G65" s="82"/>
      <c r="J65" s="44"/>
    </row>
    <row r="66" spans="1:13" s="27" customFormat="1" ht="14.4" x14ac:dyDescent="0.3">
      <c r="A66" s="28">
        <f>+A63+14</f>
        <v>46263</v>
      </c>
      <c r="B66" s="29" t="str">
        <f t="shared" ref="B66:B71" si="2">TEXT(A66,"ddd")</f>
        <v>Sat</v>
      </c>
      <c r="C66" s="14" t="s">
        <v>103</v>
      </c>
      <c r="D66" s="30" t="s">
        <v>96</v>
      </c>
      <c r="E66" s="30" t="s">
        <v>97</v>
      </c>
      <c r="F66" s="17">
        <v>0.33333333333333331</v>
      </c>
      <c r="G66" s="17">
        <v>0.54166666666666663</v>
      </c>
      <c r="J66" s="79"/>
      <c r="M66" s="3"/>
    </row>
    <row r="67" spans="1:13" ht="14.4" x14ac:dyDescent="0.3">
      <c r="A67" s="13">
        <f>+A63+20</f>
        <v>46269</v>
      </c>
      <c r="B67" s="14" t="str">
        <f t="shared" si="2"/>
        <v>Fri</v>
      </c>
      <c r="C67" s="14" t="s">
        <v>103</v>
      </c>
      <c r="D67" s="15" t="s">
        <v>104</v>
      </c>
      <c r="E67" s="16" t="s">
        <v>45</v>
      </c>
      <c r="F67" s="15"/>
      <c r="G67" s="17">
        <v>0.33333333333333331</v>
      </c>
      <c r="J67" s="44"/>
    </row>
    <row r="68" spans="1:13" ht="14.4" x14ac:dyDescent="0.3">
      <c r="A68" s="13">
        <f>+A67+5</f>
        <v>46274</v>
      </c>
      <c r="B68" s="14" t="str">
        <f t="shared" si="2"/>
        <v>Wed</v>
      </c>
      <c r="C68" s="14" t="s">
        <v>103</v>
      </c>
      <c r="D68" s="15" t="s">
        <v>104</v>
      </c>
      <c r="E68" s="16" t="s">
        <v>99</v>
      </c>
      <c r="F68" s="80">
        <v>0.375</v>
      </c>
      <c r="G68" s="17">
        <v>0.70833333333333337</v>
      </c>
      <c r="J68" s="44"/>
    </row>
    <row r="69" spans="1:13" ht="14.4" x14ac:dyDescent="0.3">
      <c r="A69" s="13">
        <f>+A68+10</f>
        <v>46284</v>
      </c>
      <c r="B69" s="14" t="str">
        <f t="shared" si="2"/>
        <v>Sat</v>
      </c>
      <c r="C69" s="14" t="s">
        <v>103</v>
      </c>
      <c r="D69" s="15" t="s">
        <v>104</v>
      </c>
      <c r="E69" s="16" t="s">
        <v>105</v>
      </c>
      <c r="F69" s="17">
        <v>0.33333333333333331</v>
      </c>
      <c r="G69" s="17">
        <v>0.54166666666666663</v>
      </c>
      <c r="J69" s="44"/>
    </row>
    <row r="70" spans="1:13" ht="14.4" x14ac:dyDescent="0.3">
      <c r="A70" s="13">
        <f>+A69+7</f>
        <v>46291</v>
      </c>
      <c r="B70" s="14" t="str">
        <f t="shared" si="2"/>
        <v>Sat</v>
      </c>
      <c r="C70" s="14" t="s">
        <v>103</v>
      </c>
      <c r="D70" s="15" t="s">
        <v>104</v>
      </c>
      <c r="E70" s="16" t="s">
        <v>106</v>
      </c>
      <c r="F70" s="17">
        <v>0.33333333333333331</v>
      </c>
      <c r="G70" s="17">
        <v>0.54166666666666663</v>
      </c>
      <c r="J70" s="44"/>
    </row>
    <row r="71" spans="1:13" ht="14.4" x14ac:dyDescent="0.3">
      <c r="A71" s="22">
        <f>+A70+4</f>
        <v>46295</v>
      </c>
      <c r="B71" s="23" t="str">
        <f t="shared" si="2"/>
        <v>Wed</v>
      </c>
      <c r="C71" s="23" t="s">
        <v>103</v>
      </c>
      <c r="D71" s="24" t="s">
        <v>104</v>
      </c>
      <c r="E71" s="25" t="s">
        <v>107</v>
      </c>
      <c r="F71" s="26">
        <v>0.75</v>
      </c>
      <c r="G71" s="26">
        <v>0.83333333333333337</v>
      </c>
      <c r="H71" s="3" t="s">
        <v>16</v>
      </c>
      <c r="J71" s="44"/>
    </row>
    <row r="72" spans="1:13" ht="14.4" x14ac:dyDescent="0.3">
      <c r="A72" s="31"/>
      <c r="B72" s="32"/>
      <c r="C72" s="32"/>
      <c r="D72" s="33"/>
      <c r="E72" s="34"/>
      <c r="F72" s="33"/>
      <c r="G72" s="33"/>
      <c r="J72" s="44"/>
    </row>
    <row r="73" spans="1:13" ht="14.4" x14ac:dyDescent="0.3">
      <c r="A73" s="101" t="s">
        <v>108</v>
      </c>
      <c r="B73" s="102"/>
      <c r="C73" s="102"/>
      <c r="D73" s="102"/>
      <c r="E73" s="102"/>
      <c r="F73" s="81"/>
      <c r="G73" s="82"/>
      <c r="J73" s="44"/>
    </row>
    <row r="74" spans="1:13" s="27" customFormat="1" ht="14.4" x14ac:dyDescent="0.3">
      <c r="A74" s="28">
        <f>+A70+14</f>
        <v>46305</v>
      </c>
      <c r="B74" s="29" t="str">
        <f>TEXT(A74,"ddd")</f>
        <v>Sat</v>
      </c>
      <c r="C74" s="14" t="s">
        <v>103</v>
      </c>
      <c r="D74" s="30" t="s">
        <v>109</v>
      </c>
      <c r="E74" s="30" t="s">
        <v>97</v>
      </c>
      <c r="F74" s="17">
        <v>0.33333333333333331</v>
      </c>
      <c r="G74" s="17">
        <v>0.54166666666666663</v>
      </c>
      <c r="J74" s="79"/>
      <c r="M74" s="3"/>
    </row>
    <row r="75" spans="1:13" ht="14.4" x14ac:dyDescent="0.3">
      <c r="A75" s="13">
        <f>A74+6</f>
        <v>46311</v>
      </c>
      <c r="B75" s="14" t="str">
        <f>TEXT(A75,"ddd")</f>
        <v>Fri</v>
      </c>
      <c r="C75" s="14" t="s">
        <v>103</v>
      </c>
      <c r="D75" s="15" t="s">
        <v>110</v>
      </c>
      <c r="E75" s="16" t="s">
        <v>45</v>
      </c>
      <c r="F75" s="15"/>
      <c r="G75" s="17">
        <v>0.33333333333333331</v>
      </c>
      <c r="J75" s="44"/>
    </row>
    <row r="76" spans="1:13" ht="14.4" x14ac:dyDescent="0.3">
      <c r="A76" s="13">
        <f>+A75+5</f>
        <v>46316</v>
      </c>
      <c r="B76" s="14" t="str">
        <f>TEXT(A76,"ddd")</f>
        <v>Wed</v>
      </c>
      <c r="C76" s="14" t="s">
        <v>103</v>
      </c>
      <c r="D76" s="15" t="s">
        <v>110</v>
      </c>
      <c r="E76" s="16" t="s">
        <v>99</v>
      </c>
      <c r="F76" s="80">
        <v>0.375</v>
      </c>
      <c r="G76" s="17">
        <v>0.70833333333333337</v>
      </c>
      <c r="J76" s="44"/>
    </row>
    <row r="77" spans="1:13" ht="14.4" x14ac:dyDescent="0.3">
      <c r="A77" s="13">
        <f>+A76+10</f>
        <v>46326</v>
      </c>
      <c r="B77" s="14" t="str">
        <f>TEXT(A77,"ddd")</f>
        <v>Sat</v>
      </c>
      <c r="C77" s="14" t="s">
        <v>103</v>
      </c>
      <c r="D77" s="15" t="s">
        <v>110</v>
      </c>
      <c r="E77" s="16" t="s">
        <v>111</v>
      </c>
      <c r="F77" s="17">
        <v>0.33333333333333331</v>
      </c>
      <c r="G77" s="17">
        <v>0.54166666666666663</v>
      </c>
      <c r="J77" s="44"/>
    </row>
    <row r="78" spans="1:13" ht="14.4" x14ac:dyDescent="0.3">
      <c r="A78" s="22">
        <f>+A77+4</f>
        <v>46330</v>
      </c>
      <c r="B78" s="23" t="str">
        <f>TEXT(A78,"ddd")</f>
        <v>Wed</v>
      </c>
      <c r="C78" s="23" t="s">
        <v>103</v>
      </c>
      <c r="D78" s="24" t="s">
        <v>112</v>
      </c>
      <c r="E78" s="25" t="s">
        <v>113</v>
      </c>
      <c r="F78" s="26">
        <v>0.75</v>
      </c>
      <c r="G78" s="26">
        <v>0.83333333333333337</v>
      </c>
      <c r="H78" s="3" t="s">
        <v>16</v>
      </c>
      <c r="J78" s="44"/>
    </row>
    <row r="79" spans="1:13" ht="14.4" x14ac:dyDescent="0.3">
      <c r="A79" s="31"/>
      <c r="B79" s="32"/>
      <c r="C79" s="32"/>
      <c r="D79" s="33"/>
      <c r="E79" s="34"/>
      <c r="F79" s="33"/>
      <c r="G79" s="83"/>
    </row>
  </sheetData>
  <mergeCells count="9">
    <mergeCell ref="A58:E58"/>
    <mergeCell ref="A65:E65"/>
    <mergeCell ref="A73:E73"/>
    <mergeCell ref="A8:G8"/>
    <mergeCell ref="A10:G10"/>
    <mergeCell ref="A25:G25"/>
    <mergeCell ref="A32:G32"/>
    <mergeCell ref="A50:G50"/>
    <mergeCell ref="A56:G56"/>
  </mergeCells>
  <conditionalFormatting sqref="E3:E4">
    <cfRule type="cellIs" dxfId="19" priority="1" operator="equal">
      <formula>"Deadline"</formula>
    </cfRule>
  </conditionalFormatting>
  <conditionalFormatting sqref="F3:F4">
    <cfRule type="cellIs" dxfId="18" priority="2" operator="equal">
      <formula>"MAF"</formula>
    </cfRule>
    <cfRule type="cellIs" dxfId="17" priority="3" operator="equal">
      <formula>"TAX"</formula>
    </cfRule>
    <cfRule type="cellIs" dxfId="16" priority="4" operator="equal">
      <formula>"AUD"</formula>
    </cfRule>
    <cfRule type="cellIs" dxfId="15" priority="5" operator="equal">
      <formula>"ACC"</formula>
    </cfRule>
  </conditionalFormatting>
  <printOptions horizontalCentered="1"/>
  <pageMargins left="0.7" right="0.7" top="0.75" bottom="0.75" header="0.3" footer="0.3"/>
  <pageSetup paperSize="9" orientation="portrait" r:id="rId1"/>
  <rowBreaks count="1" manualBreakCount="1">
    <brk id="5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069E-E044-46B3-9DE8-5D836F28FF3E}">
  <dimension ref="A1:G57"/>
  <sheetViews>
    <sheetView workbookViewId="0">
      <selection activeCell="H1" sqref="H1"/>
    </sheetView>
  </sheetViews>
  <sheetFormatPr defaultColWidth="8.33203125" defaultRowHeight="13.8" x14ac:dyDescent="0.3"/>
  <cols>
    <col min="1" max="1" width="14.109375" style="1" customWidth="1"/>
    <col min="2" max="2" width="6.33203125" style="2" customWidth="1"/>
    <col min="3" max="3" width="17.109375" style="2" bestFit="1" customWidth="1"/>
    <col min="4" max="4" width="24.21875" style="2" bestFit="1" customWidth="1"/>
    <col min="5" max="5" width="64.33203125" style="3" bestFit="1" customWidth="1"/>
    <col min="6" max="7" width="6.33203125" style="3" customWidth="1"/>
    <col min="8" max="16384" width="8.33203125" style="3"/>
  </cols>
  <sheetData>
    <row r="1" spans="1:7" x14ac:dyDescent="0.3">
      <c r="F1" s="4"/>
      <c r="G1" s="5" t="s">
        <v>0</v>
      </c>
    </row>
    <row r="2" spans="1:7" x14ac:dyDescent="0.3">
      <c r="F2" s="5"/>
      <c r="G2" s="5" t="s">
        <v>1</v>
      </c>
    </row>
    <row r="3" spans="1:7" ht="14.4" x14ac:dyDescent="0.3">
      <c r="E3" s="6"/>
      <c r="F3" s="6"/>
      <c r="G3" s="5" t="s">
        <v>2</v>
      </c>
    </row>
    <row r="4" spans="1:7" ht="14.4" x14ac:dyDescent="0.3">
      <c r="E4" s="6"/>
      <c r="F4" s="6"/>
      <c r="G4" s="6"/>
    </row>
    <row r="6" spans="1:7" x14ac:dyDescent="0.3">
      <c r="F6" s="4"/>
    </row>
    <row r="7" spans="1:7" x14ac:dyDescent="0.3">
      <c r="G7" s="84" t="s">
        <v>3</v>
      </c>
    </row>
    <row r="8" spans="1:7" ht="15.6" x14ac:dyDescent="0.3">
      <c r="A8" s="103" t="s">
        <v>114</v>
      </c>
      <c r="B8" s="106"/>
      <c r="C8" s="106"/>
      <c r="D8" s="106"/>
      <c r="E8" s="106"/>
      <c r="F8" s="106"/>
      <c r="G8" s="107"/>
    </row>
    <row r="10" spans="1:7" ht="15.6" x14ac:dyDescent="0.3">
      <c r="A10" s="104" t="s">
        <v>51</v>
      </c>
      <c r="B10" s="108"/>
      <c r="C10" s="108"/>
      <c r="D10" s="108"/>
      <c r="E10" s="108"/>
      <c r="F10" s="108"/>
      <c r="G10" s="109"/>
    </row>
    <row r="11" spans="1:7" x14ac:dyDescent="0.3">
      <c r="A11" s="75"/>
      <c r="B11" s="76"/>
      <c r="C11" s="76"/>
      <c r="D11" s="76"/>
      <c r="E11" s="35"/>
      <c r="F11" s="35"/>
      <c r="G11" s="35"/>
    </row>
    <row r="12" spans="1:7" ht="28.8" x14ac:dyDescent="0.3">
      <c r="A12" s="8" t="s">
        <v>6</v>
      </c>
      <c r="B12" s="9" t="s">
        <v>7</v>
      </c>
      <c r="C12" s="9" t="s">
        <v>8</v>
      </c>
      <c r="D12" s="9" t="s">
        <v>9</v>
      </c>
      <c r="E12" s="10" t="s">
        <v>10</v>
      </c>
      <c r="F12" s="36" t="s">
        <v>52</v>
      </c>
      <c r="G12" s="37" t="s">
        <v>53</v>
      </c>
    </row>
    <row r="13" spans="1:7" ht="14.4" x14ac:dyDescent="0.3">
      <c r="A13" s="13">
        <f>'Comprehensive APC (2026)'!A35</f>
        <v>46123</v>
      </c>
      <c r="B13" s="14" t="str">
        <f t="shared" ref="B13:B26" si="0">TEXT(A13,"ddd")</f>
        <v>Sat</v>
      </c>
      <c r="C13" s="14" t="s">
        <v>54</v>
      </c>
      <c r="D13" s="15" t="s">
        <v>55</v>
      </c>
      <c r="E13" s="16" t="s">
        <v>56</v>
      </c>
      <c r="F13" s="17">
        <v>0.33333333333333331</v>
      </c>
      <c r="G13" s="17">
        <v>0.54166666666666663</v>
      </c>
    </row>
    <row r="14" spans="1:7" ht="14.4" x14ac:dyDescent="0.3">
      <c r="A14" s="13">
        <f>+A13+3</f>
        <v>46126</v>
      </c>
      <c r="B14" s="14" t="str">
        <f t="shared" si="0"/>
        <v>Tue</v>
      </c>
      <c r="C14" s="14" t="s">
        <v>54</v>
      </c>
      <c r="D14" s="85" t="s">
        <v>57</v>
      </c>
      <c r="E14" s="16" t="s">
        <v>18</v>
      </c>
      <c r="F14" s="17"/>
      <c r="G14" s="17">
        <v>0.99930555555555556</v>
      </c>
    </row>
    <row r="15" spans="1:7" ht="14.4" x14ac:dyDescent="0.3">
      <c r="A15" s="13">
        <f>+A14+1</f>
        <v>46127</v>
      </c>
      <c r="B15" s="14" t="str">
        <f t="shared" si="0"/>
        <v>Wed</v>
      </c>
      <c r="C15" s="14" t="s">
        <v>54</v>
      </c>
      <c r="D15" s="86" t="s">
        <v>58</v>
      </c>
      <c r="E15" s="16" t="s">
        <v>59</v>
      </c>
      <c r="F15" s="17"/>
      <c r="G15" s="17">
        <v>0.99930555555555556</v>
      </c>
    </row>
    <row r="16" spans="1:7" ht="14.4" x14ac:dyDescent="0.3">
      <c r="A16" s="13">
        <f>+A13+7</f>
        <v>46130</v>
      </c>
      <c r="B16" s="14" t="str">
        <f t="shared" si="0"/>
        <v>Sat</v>
      </c>
      <c r="C16" s="14" t="s">
        <v>54</v>
      </c>
      <c r="D16" s="15" t="s">
        <v>60</v>
      </c>
      <c r="E16" s="16" t="s">
        <v>61</v>
      </c>
      <c r="F16" s="17">
        <v>0.33333333333333331</v>
      </c>
      <c r="G16" s="17">
        <v>0.54166666666666663</v>
      </c>
    </row>
    <row r="17" spans="1:7" ht="14.4" x14ac:dyDescent="0.3">
      <c r="A17" s="13">
        <f>+A16+3</f>
        <v>46133</v>
      </c>
      <c r="B17" s="14" t="str">
        <f t="shared" si="0"/>
        <v>Tue</v>
      </c>
      <c r="C17" s="14" t="s">
        <v>54</v>
      </c>
      <c r="D17" s="15" t="s">
        <v>62</v>
      </c>
      <c r="E17" s="87" t="s">
        <v>63</v>
      </c>
      <c r="F17" s="17">
        <v>0.75</v>
      </c>
      <c r="G17" s="17">
        <v>0.89583333333333337</v>
      </c>
    </row>
    <row r="18" spans="1:7" ht="14.4" x14ac:dyDescent="0.3">
      <c r="A18" s="13">
        <f>+A17+4</f>
        <v>46137</v>
      </c>
      <c r="B18" s="88" t="str">
        <f t="shared" si="0"/>
        <v>Sat</v>
      </c>
      <c r="C18" s="14" t="s">
        <v>54</v>
      </c>
      <c r="D18" s="89" t="s">
        <v>65</v>
      </c>
      <c r="E18" s="90" t="s">
        <v>66</v>
      </c>
      <c r="F18" s="17">
        <v>0.33333333333333331</v>
      </c>
      <c r="G18" s="17">
        <v>0.54166666666666663</v>
      </c>
    </row>
    <row r="19" spans="1:7" ht="14.4" x14ac:dyDescent="0.3">
      <c r="A19" s="13">
        <f>+A18+3</f>
        <v>46140</v>
      </c>
      <c r="B19" s="88" t="str">
        <f t="shared" si="0"/>
        <v>Tue</v>
      </c>
      <c r="C19" s="14" t="s">
        <v>54</v>
      </c>
      <c r="D19" s="86" t="s">
        <v>67</v>
      </c>
      <c r="E19" s="16" t="s">
        <v>68</v>
      </c>
      <c r="F19" s="91">
        <v>0.75</v>
      </c>
      <c r="G19" s="91">
        <v>0.89583333333333337</v>
      </c>
    </row>
    <row r="20" spans="1:7" ht="14.4" x14ac:dyDescent="0.3">
      <c r="A20" s="13">
        <f>+A19+4</f>
        <v>46144</v>
      </c>
      <c r="B20" s="14" t="str">
        <f t="shared" si="0"/>
        <v>Sat</v>
      </c>
      <c r="C20" s="14" t="s">
        <v>54</v>
      </c>
      <c r="D20" s="89" t="s">
        <v>70</v>
      </c>
      <c r="E20" s="87" t="s">
        <v>71</v>
      </c>
      <c r="F20" s="17">
        <v>0.33333333333333331</v>
      </c>
      <c r="G20" s="17">
        <v>0.54166666666666663</v>
      </c>
    </row>
    <row r="21" spans="1:7" ht="14.4" x14ac:dyDescent="0.3">
      <c r="A21" s="13">
        <f>+A20+3</f>
        <v>46147</v>
      </c>
      <c r="B21" s="14" t="str">
        <f t="shared" si="0"/>
        <v>Tue</v>
      </c>
      <c r="C21" s="14" t="s">
        <v>54</v>
      </c>
      <c r="D21" s="86" t="s">
        <v>72</v>
      </c>
      <c r="E21" s="87" t="s">
        <v>73</v>
      </c>
      <c r="F21" s="17">
        <v>0.75</v>
      </c>
      <c r="G21" s="17">
        <v>0.89583333333333337</v>
      </c>
    </row>
    <row r="22" spans="1:7" ht="14.4" x14ac:dyDescent="0.3">
      <c r="A22" s="13">
        <f>+A21+4</f>
        <v>46151</v>
      </c>
      <c r="B22" s="14" t="str">
        <f t="shared" si="0"/>
        <v>Sat</v>
      </c>
      <c r="C22" s="14" t="s">
        <v>54</v>
      </c>
      <c r="D22" s="89" t="s">
        <v>75</v>
      </c>
      <c r="E22" s="87" t="s">
        <v>76</v>
      </c>
      <c r="F22" s="17">
        <v>0.33333333333333331</v>
      </c>
      <c r="G22" s="17">
        <v>0.54166666666666663</v>
      </c>
    </row>
    <row r="23" spans="1:7" ht="14.4" x14ac:dyDescent="0.3">
      <c r="A23" s="13">
        <f>+A22+3</f>
        <v>46154</v>
      </c>
      <c r="B23" s="14" t="str">
        <f t="shared" si="0"/>
        <v>Tue</v>
      </c>
      <c r="C23" s="14" t="s">
        <v>54</v>
      </c>
      <c r="D23" s="85" t="s">
        <v>77</v>
      </c>
      <c r="E23" s="16" t="s">
        <v>78</v>
      </c>
      <c r="F23" s="17">
        <v>0.75</v>
      </c>
      <c r="G23" s="17">
        <v>0.89583333333333337</v>
      </c>
    </row>
    <row r="24" spans="1:7" ht="14.4" x14ac:dyDescent="0.3">
      <c r="A24" s="13">
        <f>+A23+4</f>
        <v>46158</v>
      </c>
      <c r="B24" s="14" t="str">
        <f t="shared" si="0"/>
        <v>Sat</v>
      </c>
      <c r="C24" s="14" t="s">
        <v>54</v>
      </c>
      <c r="D24" s="89" t="s">
        <v>80</v>
      </c>
      <c r="E24" s="16" t="s">
        <v>81</v>
      </c>
      <c r="F24" s="17">
        <v>0.33333333333333331</v>
      </c>
      <c r="G24" s="17">
        <v>0.54166666666666663</v>
      </c>
    </row>
    <row r="25" spans="1:7" ht="14.4" x14ac:dyDescent="0.3">
      <c r="A25" s="92">
        <f>+A23+7</f>
        <v>46161</v>
      </c>
      <c r="B25" s="88" t="str">
        <f t="shared" si="0"/>
        <v>Tue</v>
      </c>
      <c r="C25" s="88" t="s">
        <v>54</v>
      </c>
      <c r="D25" s="86" t="s">
        <v>82</v>
      </c>
      <c r="E25" s="16" t="s">
        <v>83</v>
      </c>
      <c r="F25" s="91">
        <v>0.75</v>
      </c>
      <c r="G25" s="91">
        <v>0.89583333333333337</v>
      </c>
    </row>
    <row r="26" spans="1:7" ht="14.4" x14ac:dyDescent="0.3">
      <c r="A26" s="22">
        <f>+A24+7</f>
        <v>46165</v>
      </c>
      <c r="B26" s="23" t="str">
        <f t="shared" si="0"/>
        <v>Sat</v>
      </c>
      <c r="C26" s="23" t="s">
        <v>54</v>
      </c>
      <c r="D26" s="93" t="s">
        <v>85</v>
      </c>
      <c r="E26" s="25" t="s">
        <v>86</v>
      </c>
      <c r="F26" s="26">
        <v>0.33333333333333331</v>
      </c>
      <c r="G26" s="26">
        <v>0.54166666666666663</v>
      </c>
    </row>
    <row r="27" spans="1:7" ht="14.4" x14ac:dyDescent="0.3">
      <c r="A27" s="31"/>
      <c r="B27" s="32"/>
      <c r="C27" s="32"/>
      <c r="D27" s="33"/>
      <c r="E27" s="34"/>
      <c r="F27" s="33"/>
      <c r="G27" s="33"/>
    </row>
    <row r="28" spans="1:7" ht="14.4" x14ac:dyDescent="0.3">
      <c r="A28" s="105" t="s">
        <v>88</v>
      </c>
      <c r="B28" s="105"/>
      <c r="C28" s="105"/>
      <c r="D28" s="105"/>
      <c r="E28" s="105"/>
      <c r="F28" s="105"/>
      <c r="G28" s="105"/>
    </row>
    <row r="29" spans="1:7" ht="14.4" x14ac:dyDescent="0.3">
      <c r="A29" s="13">
        <v>46178</v>
      </c>
      <c r="B29" s="14" t="str">
        <f>TEXT(A29,"ddd")</f>
        <v>Fri</v>
      </c>
      <c r="C29" s="14" t="s">
        <v>54</v>
      </c>
      <c r="D29" s="15" t="s">
        <v>89</v>
      </c>
      <c r="E29" s="16" t="s">
        <v>45</v>
      </c>
      <c r="F29" s="15"/>
      <c r="G29" s="17">
        <v>0.33333333333333331</v>
      </c>
    </row>
    <row r="30" spans="1:7" ht="14.4" x14ac:dyDescent="0.3">
      <c r="A30" s="28">
        <f>+A29+8</f>
        <v>46186</v>
      </c>
      <c r="B30" s="29" t="str">
        <f>TEXT(A30,"ddd")</f>
        <v>Sat</v>
      </c>
      <c r="C30" s="14" t="s">
        <v>54</v>
      </c>
      <c r="D30" s="15" t="s">
        <v>89</v>
      </c>
      <c r="E30" s="30" t="s">
        <v>90</v>
      </c>
      <c r="F30" s="17">
        <v>0.33333333333333331</v>
      </c>
      <c r="G30" s="17">
        <v>0.625</v>
      </c>
    </row>
    <row r="31" spans="1:7" ht="14.4" x14ac:dyDescent="0.3">
      <c r="A31" s="28">
        <f>+A30+7</f>
        <v>46193</v>
      </c>
      <c r="B31" s="29" t="str">
        <f>TEXT(A31,"ddd")</f>
        <v>Sat</v>
      </c>
      <c r="C31" s="14" t="s">
        <v>54</v>
      </c>
      <c r="D31" s="15" t="s">
        <v>89</v>
      </c>
      <c r="E31" s="16" t="s">
        <v>48</v>
      </c>
      <c r="F31" s="17">
        <v>0.33333333333333331</v>
      </c>
      <c r="G31" s="17">
        <v>0.54166666666666663</v>
      </c>
    </row>
    <row r="32" spans="1:7" ht="14.4" x14ac:dyDescent="0.3">
      <c r="A32" s="22">
        <f>+A31+7</f>
        <v>46200</v>
      </c>
      <c r="B32" s="23" t="str">
        <f>TEXT(A32,"ddd")</f>
        <v>Sat</v>
      </c>
      <c r="C32" s="23" t="s">
        <v>54</v>
      </c>
      <c r="D32" s="24" t="s">
        <v>89</v>
      </c>
      <c r="E32" s="25" t="s">
        <v>92</v>
      </c>
      <c r="F32" s="26">
        <v>0.33333333333333331</v>
      </c>
      <c r="G32" s="26">
        <v>0.54166666666666663</v>
      </c>
    </row>
    <row r="33" spans="1:7" ht="14.4" x14ac:dyDescent="0.3">
      <c r="A33" s="13"/>
      <c r="B33" s="14"/>
      <c r="C33" s="14"/>
      <c r="D33" s="15"/>
      <c r="E33" s="16"/>
      <c r="F33" s="17"/>
      <c r="G33" s="17"/>
    </row>
    <row r="34" spans="1:7" ht="15.6" x14ac:dyDescent="0.3">
      <c r="A34" s="104" t="s">
        <v>93</v>
      </c>
      <c r="B34" s="108"/>
      <c r="C34" s="108"/>
      <c r="D34" s="108"/>
      <c r="E34" s="108"/>
      <c r="F34" s="108"/>
      <c r="G34" s="109"/>
    </row>
    <row r="35" spans="1:7" x14ac:dyDescent="0.3">
      <c r="A35" s="75"/>
      <c r="B35" s="76"/>
      <c r="C35" s="76"/>
      <c r="D35" s="76"/>
      <c r="E35" s="35"/>
      <c r="F35" s="35"/>
      <c r="G35" s="35"/>
    </row>
    <row r="36" spans="1:7" ht="14.4" x14ac:dyDescent="0.3">
      <c r="A36" s="100" t="s">
        <v>94</v>
      </c>
      <c r="B36" s="110"/>
      <c r="C36" s="110"/>
      <c r="D36" s="110"/>
      <c r="E36" s="110"/>
      <c r="F36" s="77"/>
      <c r="G36" s="78"/>
    </row>
    <row r="37" spans="1:7" ht="14.4" x14ac:dyDescent="0.3">
      <c r="A37" s="28">
        <f>+A32+21</f>
        <v>46221</v>
      </c>
      <c r="B37" s="29" t="str">
        <f t="shared" ref="B37:B41" si="1">TEXT(A37,"ddd")</f>
        <v>Sat</v>
      </c>
      <c r="C37" s="14" t="s">
        <v>95</v>
      </c>
      <c r="D37" s="30" t="s">
        <v>96</v>
      </c>
      <c r="E37" s="30" t="s">
        <v>97</v>
      </c>
      <c r="F37" s="17">
        <v>0.33333333333333331</v>
      </c>
      <c r="G37" s="17">
        <v>0.54166666666666663</v>
      </c>
    </row>
    <row r="38" spans="1:7" ht="14.4" x14ac:dyDescent="0.3">
      <c r="A38" s="13">
        <f>+A37+6</f>
        <v>46227</v>
      </c>
      <c r="B38" s="14" t="str">
        <f t="shared" si="1"/>
        <v>Fri</v>
      </c>
      <c r="C38" s="14" t="s">
        <v>95</v>
      </c>
      <c r="D38" s="15" t="s">
        <v>98</v>
      </c>
      <c r="E38" s="16" t="s">
        <v>45</v>
      </c>
      <c r="F38" s="15"/>
      <c r="G38" s="17">
        <v>0.33333333333333331</v>
      </c>
    </row>
    <row r="39" spans="1:7" ht="14.4" x14ac:dyDescent="0.3">
      <c r="A39" s="13">
        <f>+A38+5</f>
        <v>46232</v>
      </c>
      <c r="B39" s="14" t="str">
        <f t="shared" si="1"/>
        <v>Wed</v>
      </c>
      <c r="C39" s="14" t="s">
        <v>95</v>
      </c>
      <c r="D39" s="15" t="s">
        <v>98</v>
      </c>
      <c r="E39" s="16" t="s">
        <v>99</v>
      </c>
      <c r="F39" s="80">
        <v>0.375</v>
      </c>
      <c r="G39" s="17">
        <v>0.70833333333333337</v>
      </c>
    </row>
    <row r="40" spans="1:7" ht="14.4" x14ac:dyDescent="0.3">
      <c r="A40" s="13">
        <f>+A39+10</f>
        <v>46242</v>
      </c>
      <c r="B40" s="14" t="str">
        <f t="shared" si="1"/>
        <v>Sat</v>
      </c>
      <c r="C40" s="14" t="s">
        <v>95</v>
      </c>
      <c r="D40" s="15" t="s">
        <v>98</v>
      </c>
      <c r="E40" s="16" t="s">
        <v>91</v>
      </c>
      <c r="F40" s="17">
        <v>0.33333333333333331</v>
      </c>
      <c r="G40" s="17">
        <v>0.54166666666666663</v>
      </c>
    </row>
    <row r="41" spans="1:7" ht="14.4" x14ac:dyDescent="0.3">
      <c r="A41" s="22">
        <f>+A40+7</f>
        <v>46249</v>
      </c>
      <c r="B41" s="23" t="str">
        <f t="shared" si="1"/>
        <v>Sat</v>
      </c>
      <c r="C41" s="23" t="s">
        <v>95</v>
      </c>
      <c r="D41" s="24" t="s">
        <v>98</v>
      </c>
      <c r="E41" s="25" t="s">
        <v>101</v>
      </c>
      <c r="F41" s="26">
        <v>0.33333333333333331</v>
      </c>
      <c r="G41" s="26">
        <v>0.54166666666666663</v>
      </c>
    </row>
    <row r="42" spans="1:7" ht="14.4" x14ac:dyDescent="0.3">
      <c r="A42" s="31"/>
      <c r="B42" s="32"/>
      <c r="C42" s="32"/>
      <c r="D42" s="33"/>
      <c r="E42" s="34"/>
      <c r="F42" s="33"/>
      <c r="G42" s="33"/>
    </row>
    <row r="43" spans="1:7" ht="14.4" x14ac:dyDescent="0.3">
      <c r="A43" s="101" t="s">
        <v>102</v>
      </c>
      <c r="B43" s="102"/>
      <c r="C43" s="102"/>
      <c r="D43" s="102"/>
      <c r="E43" s="102"/>
      <c r="F43" s="81"/>
      <c r="G43" s="82"/>
    </row>
    <row r="44" spans="1:7" ht="14.4" x14ac:dyDescent="0.3">
      <c r="A44" s="28">
        <f>+A41+14</f>
        <v>46263</v>
      </c>
      <c r="B44" s="29" t="str">
        <f t="shared" ref="B44:B49" si="2">TEXT(A44,"ddd")</f>
        <v>Sat</v>
      </c>
      <c r="C44" s="14" t="s">
        <v>103</v>
      </c>
      <c r="D44" s="30" t="s">
        <v>96</v>
      </c>
      <c r="E44" s="30" t="s">
        <v>97</v>
      </c>
      <c r="F44" s="17">
        <v>0.33333333333333331</v>
      </c>
      <c r="G44" s="17">
        <v>0.54166666666666663</v>
      </c>
    </row>
    <row r="45" spans="1:7" ht="14.4" x14ac:dyDescent="0.3">
      <c r="A45" s="13">
        <f>+A41+20</f>
        <v>46269</v>
      </c>
      <c r="B45" s="14" t="str">
        <f t="shared" si="2"/>
        <v>Fri</v>
      </c>
      <c r="C45" s="14" t="s">
        <v>103</v>
      </c>
      <c r="D45" s="15" t="s">
        <v>104</v>
      </c>
      <c r="E45" s="16" t="s">
        <v>45</v>
      </c>
      <c r="F45" s="15"/>
      <c r="G45" s="17">
        <v>0.33333333333333331</v>
      </c>
    </row>
    <row r="46" spans="1:7" ht="14.4" x14ac:dyDescent="0.3">
      <c r="A46" s="13">
        <f>+A45+5</f>
        <v>46274</v>
      </c>
      <c r="B46" s="14" t="str">
        <f t="shared" si="2"/>
        <v>Wed</v>
      </c>
      <c r="C46" s="14" t="s">
        <v>103</v>
      </c>
      <c r="D46" s="15" t="s">
        <v>104</v>
      </c>
      <c r="E46" s="16" t="s">
        <v>99</v>
      </c>
      <c r="F46" s="80">
        <v>0.375</v>
      </c>
      <c r="G46" s="17">
        <v>0.70833333333333337</v>
      </c>
    </row>
    <row r="47" spans="1:7" ht="14.4" x14ac:dyDescent="0.3">
      <c r="A47" s="13">
        <f>+A46+10</f>
        <v>46284</v>
      </c>
      <c r="B47" s="14" t="str">
        <f t="shared" si="2"/>
        <v>Sat</v>
      </c>
      <c r="C47" s="14" t="s">
        <v>103</v>
      </c>
      <c r="D47" s="15" t="s">
        <v>104</v>
      </c>
      <c r="E47" s="16" t="s">
        <v>105</v>
      </c>
      <c r="F47" s="17">
        <v>0.33333333333333331</v>
      </c>
      <c r="G47" s="17">
        <v>0.54166666666666663</v>
      </c>
    </row>
    <row r="48" spans="1:7" ht="14.4" x14ac:dyDescent="0.3">
      <c r="A48" s="13">
        <f>+A47+7</f>
        <v>46291</v>
      </c>
      <c r="B48" s="14" t="str">
        <f t="shared" si="2"/>
        <v>Sat</v>
      </c>
      <c r="C48" s="14" t="s">
        <v>103</v>
      </c>
      <c r="D48" s="15" t="s">
        <v>104</v>
      </c>
      <c r="E48" s="16" t="s">
        <v>106</v>
      </c>
      <c r="F48" s="17">
        <v>0.33333333333333331</v>
      </c>
      <c r="G48" s="17">
        <v>0.54166666666666663</v>
      </c>
    </row>
    <row r="49" spans="1:7" ht="14.4" x14ac:dyDescent="0.3">
      <c r="A49" s="22">
        <f>+A48+4</f>
        <v>46295</v>
      </c>
      <c r="B49" s="23" t="str">
        <f t="shared" si="2"/>
        <v>Wed</v>
      </c>
      <c r="C49" s="23" t="s">
        <v>103</v>
      </c>
      <c r="D49" s="24" t="s">
        <v>104</v>
      </c>
      <c r="E49" s="25" t="s">
        <v>107</v>
      </c>
      <c r="F49" s="26">
        <v>0.75</v>
      </c>
      <c r="G49" s="26">
        <v>0.83333333333333337</v>
      </c>
    </row>
    <row r="50" spans="1:7" ht="14.4" x14ac:dyDescent="0.3">
      <c r="A50" s="31"/>
      <c r="B50" s="32"/>
      <c r="C50" s="32"/>
      <c r="D50" s="33"/>
      <c r="E50" s="34"/>
      <c r="F50" s="33"/>
      <c r="G50" s="33"/>
    </row>
    <row r="51" spans="1:7" ht="14.4" x14ac:dyDescent="0.3">
      <c r="A51" s="101" t="s">
        <v>108</v>
      </c>
      <c r="B51" s="102"/>
      <c r="C51" s="102"/>
      <c r="D51" s="102"/>
      <c r="E51" s="102"/>
      <c r="F51" s="81"/>
      <c r="G51" s="82"/>
    </row>
    <row r="52" spans="1:7" ht="14.4" x14ac:dyDescent="0.3">
      <c r="A52" s="28">
        <f>+A48+14</f>
        <v>46305</v>
      </c>
      <c r="B52" s="29" t="str">
        <f>TEXT(A52,"ddd")</f>
        <v>Sat</v>
      </c>
      <c r="C52" s="14" t="s">
        <v>103</v>
      </c>
      <c r="D52" s="30" t="s">
        <v>109</v>
      </c>
      <c r="E52" s="30" t="s">
        <v>97</v>
      </c>
      <c r="F52" s="17">
        <v>0.33333333333333331</v>
      </c>
      <c r="G52" s="17">
        <v>0.54166666666666663</v>
      </c>
    </row>
    <row r="53" spans="1:7" ht="14.4" x14ac:dyDescent="0.3">
      <c r="A53" s="13">
        <f>A52+6</f>
        <v>46311</v>
      </c>
      <c r="B53" s="14" t="str">
        <f>TEXT(A53,"ddd")</f>
        <v>Fri</v>
      </c>
      <c r="C53" s="14" t="s">
        <v>103</v>
      </c>
      <c r="D53" s="15" t="s">
        <v>110</v>
      </c>
      <c r="E53" s="16" t="s">
        <v>45</v>
      </c>
      <c r="F53" s="15"/>
      <c r="G53" s="17">
        <v>0.33333333333333331</v>
      </c>
    </row>
    <row r="54" spans="1:7" ht="14.4" x14ac:dyDescent="0.3">
      <c r="A54" s="13">
        <f>+A53+5</f>
        <v>46316</v>
      </c>
      <c r="B54" s="14" t="str">
        <f>TEXT(A54,"ddd")</f>
        <v>Wed</v>
      </c>
      <c r="C54" s="14" t="s">
        <v>103</v>
      </c>
      <c r="D54" s="15" t="s">
        <v>110</v>
      </c>
      <c r="E54" s="16" t="s">
        <v>99</v>
      </c>
      <c r="F54" s="80">
        <v>0.375</v>
      </c>
      <c r="G54" s="17">
        <v>0.70833333333333337</v>
      </c>
    </row>
    <row r="55" spans="1:7" ht="14.4" x14ac:dyDescent="0.3">
      <c r="A55" s="13">
        <f>+A54+10</f>
        <v>46326</v>
      </c>
      <c r="B55" s="14" t="str">
        <f>TEXT(A55,"ddd")</f>
        <v>Sat</v>
      </c>
      <c r="C55" s="14" t="s">
        <v>103</v>
      </c>
      <c r="D55" s="15" t="s">
        <v>110</v>
      </c>
      <c r="E55" s="16" t="s">
        <v>111</v>
      </c>
      <c r="F55" s="17">
        <v>0.33333333333333331</v>
      </c>
      <c r="G55" s="17">
        <v>0.54166666666666663</v>
      </c>
    </row>
    <row r="56" spans="1:7" ht="14.4" x14ac:dyDescent="0.3">
      <c r="A56" s="22">
        <f>+A55+4</f>
        <v>46330</v>
      </c>
      <c r="B56" s="23" t="str">
        <f>TEXT(A56,"ddd")</f>
        <v>Wed</v>
      </c>
      <c r="C56" s="23" t="s">
        <v>103</v>
      </c>
      <c r="D56" s="24" t="s">
        <v>112</v>
      </c>
      <c r="E56" s="25" t="s">
        <v>113</v>
      </c>
      <c r="F56" s="26">
        <v>0.75</v>
      </c>
      <c r="G56" s="26">
        <v>0.83333333333333337</v>
      </c>
    </row>
    <row r="57" spans="1:7" ht="14.4" x14ac:dyDescent="0.3">
      <c r="A57" s="31"/>
      <c r="B57" s="32"/>
      <c r="C57" s="32"/>
      <c r="D57" s="33"/>
      <c r="E57" s="34"/>
      <c r="F57" s="33"/>
      <c r="G57" s="83"/>
    </row>
  </sheetData>
  <mergeCells count="7">
    <mergeCell ref="A51:E51"/>
    <mergeCell ref="A8:G8"/>
    <mergeCell ref="A10:G10"/>
    <mergeCell ref="A28:G28"/>
    <mergeCell ref="A34:G34"/>
    <mergeCell ref="A36:E36"/>
    <mergeCell ref="A43:E43"/>
  </mergeCells>
  <conditionalFormatting sqref="E3:E4">
    <cfRule type="cellIs" dxfId="14" priority="1" operator="equal">
      <formula>"Deadline"</formula>
    </cfRule>
  </conditionalFormatting>
  <conditionalFormatting sqref="F3:F4">
    <cfRule type="cellIs" dxfId="13" priority="2" operator="equal">
      <formula>"MAF"</formula>
    </cfRule>
    <cfRule type="cellIs" dxfId="12" priority="3" operator="equal">
      <formula>"TAX"</formula>
    </cfRule>
    <cfRule type="cellIs" dxfId="11" priority="4" operator="equal">
      <formula>"AUD"</formula>
    </cfRule>
    <cfRule type="cellIs" dxfId="10" priority="5" operator="equal">
      <formula>"ACC"</formula>
    </cfRule>
  </conditionalFormatting>
  <printOptions horizontalCentered="1"/>
  <pageMargins left="0.7" right="0.7" top="0.75" bottom="0.75" header="0.3" footer="0.3"/>
  <pageSetup paperSize="9" scale="58" fitToWidth="0" fitToHeight="0" orientation="portrait" r:id="rId1"/>
  <rowBreaks count="1" manualBreakCount="1">
    <brk id="33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9B89-27EF-4B50-A9FA-2ED2FC298DAD}">
  <dimension ref="A1:H44"/>
  <sheetViews>
    <sheetView zoomScale="102" zoomScaleNormal="102" workbookViewId="0">
      <selection activeCell="E1" sqref="E1"/>
    </sheetView>
  </sheetViews>
  <sheetFormatPr defaultColWidth="8.33203125" defaultRowHeight="13.8" x14ac:dyDescent="0.3"/>
  <cols>
    <col min="1" max="1" width="14.109375" style="1" customWidth="1"/>
    <col min="2" max="2" width="6.33203125" style="2" customWidth="1"/>
    <col min="3" max="3" width="17" style="2" customWidth="1"/>
    <col min="4" max="4" width="26.33203125" style="2" customWidth="1"/>
    <col min="5" max="5" width="68" style="3" bestFit="1" customWidth="1"/>
    <col min="6" max="7" width="6.33203125" style="3" customWidth="1"/>
    <col min="8" max="8" width="27.44140625" style="3" bestFit="1" customWidth="1"/>
    <col min="9" max="16384" width="8.33203125" style="3"/>
  </cols>
  <sheetData>
    <row r="1" spans="1:8" x14ac:dyDescent="0.3">
      <c r="F1" s="4"/>
      <c r="G1" s="5" t="s">
        <v>0</v>
      </c>
    </row>
    <row r="2" spans="1:8" x14ac:dyDescent="0.3">
      <c r="F2" s="5"/>
      <c r="G2" s="5" t="s">
        <v>1</v>
      </c>
    </row>
    <row r="3" spans="1:8" ht="14.4" x14ac:dyDescent="0.3">
      <c r="E3" s="6"/>
      <c r="F3" s="6"/>
      <c r="G3" s="5" t="s">
        <v>2</v>
      </c>
    </row>
    <row r="4" spans="1:8" ht="14.4" x14ac:dyDescent="0.3">
      <c r="E4" s="6"/>
      <c r="F4" s="6"/>
      <c r="G4" s="6"/>
    </row>
    <row r="6" spans="1:8" x14ac:dyDescent="0.3">
      <c r="F6" s="4"/>
    </row>
    <row r="7" spans="1:8" x14ac:dyDescent="0.3">
      <c r="G7" s="7" t="s">
        <v>3</v>
      </c>
    </row>
    <row r="8" spans="1:8" ht="15.6" x14ac:dyDescent="0.3">
      <c r="A8" s="103" t="s">
        <v>115</v>
      </c>
      <c r="B8" s="106"/>
      <c r="C8" s="106"/>
      <c r="D8" s="106"/>
      <c r="E8" s="106"/>
      <c r="F8" s="106"/>
      <c r="G8" s="107"/>
    </row>
    <row r="10" spans="1:8" ht="15.6" x14ac:dyDescent="0.3">
      <c r="A10" s="104" t="s">
        <v>51</v>
      </c>
      <c r="B10" s="108"/>
      <c r="C10" s="108"/>
      <c r="D10" s="108"/>
      <c r="E10" s="108"/>
      <c r="F10" s="108"/>
      <c r="G10" s="109"/>
    </row>
    <row r="11" spans="1:8" x14ac:dyDescent="0.3">
      <c r="A11" s="75"/>
      <c r="B11" s="76"/>
      <c r="C11" s="76"/>
      <c r="D11" s="76"/>
      <c r="E11" s="35"/>
      <c r="F11" s="35"/>
      <c r="G11" s="35"/>
    </row>
    <row r="12" spans="1:8" ht="28.8" x14ac:dyDescent="0.3">
      <c r="A12" s="8" t="s">
        <v>6</v>
      </c>
      <c r="B12" s="9" t="s">
        <v>7</v>
      </c>
      <c r="C12" s="9" t="s">
        <v>8</v>
      </c>
      <c r="D12" s="9" t="s">
        <v>9</v>
      </c>
      <c r="E12" s="10" t="s">
        <v>10</v>
      </c>
      <c r="F12" s="36" t="s">
        <v>52</v>
      </c>
      <c r="G12" s="36" t="s">
        <v>53</v>
      </c>
    </row>
    <row r="13" spans="1:8" ht="14.4" x14ac:dyDescent="0.3">
      <c r="A13" s="94">
        <v>46214</v>
      </c>
      <c r="B13" s="14" t="str">
        <f t="shared" ref="B13:B26" si="0">TEXT(A13,"ddd")</f>
        <v>Sat</v>
      </c>
      <c r="C13" s="14" t="s">
        <v>116</v>
      </c>
      <c r="D13" s="15" t="s">
        <v>55</v>
      </c>
      <c r="E13" s="16" t="s">
        <v>56</v>
      </c>
      <c r="F13" s="17">
        <v>0.33333333333333331</v>
      </c>
      <c r="G13" s="17">
        <v>0.54166666666666663</v>
      </c>
      <c r="H13" s="44"/>
    </row>
    <row r="14" spans="1:8" ht="14.4" x14ac:dyDescent="0.3">
      <c r="A14" s="13">
        <f>+A13+3</f>
        <v>46217</v>
      </c>
      <c r="B14" s="14" t="str">
        <f t="shared" si="0"/>
        <v>Tue</v>
      </c>
      <c r="C14" s="14" t="s">
        <v>116</v>
      </c>
      <c r="D14" s="85" t="s">
        <v>57</v>
      </c>
      <c r="E14" s="16" t="s">
        <v>18</v>
      </c>
      <c r="F14" s="17"/>
      <c r="G14" s="17">
        <v>0.99930555555555556</v>
      </c>
      <c r="H14" s="44"/>
    </row>
    <row r="15" spans="1:8" ht="14.4" x14ac:dyDescent="0.3">
      <c r="A15" s="95">
        <f>+A14+1</f>
        <v>46218</v>
      </c>
      <c r="B15" s="14" t="str">
        <f t="shared" si="0"/>
        <v>Wed</v>
      </c>
      <c r="C15" s="14" t="s">
        <v>116</v>
      </c>
      <c r="D15" s="85" t="s">
        <v>58</v>
      </c>
      <c r="E15" s="16" t="s">
        <v>59</v>
      </c>
      <c r="F15" s="17"/>
      <c r="G15" s="17">
        <v>0.99930555555555556</v>
      </c>
      <c r="H15" s="44"/>
    </row>
    <row r="16" spans="1:8" ht="14.4" x14ac:dyDescent="0.3">
      <c r="A16" s="13">
        <f>+A13+7</f>
        <v>46221</v>
      </c>
      <c r="B16" s="14" t="str">
        <f t="shared" si="0"/>
        <v>Sat</v>
      </c>
      <c r="C16" s="14" t="s">
        <v>116</v>
      </c>
      <c r="D16" s="15" t="s">
        <v>60</v>
      </c>
      <c r="E16" s="16" t="s">
        <v>61</v>
      </c>
      <c r="F16" s="17">
        <v>0.33333333333333331</v>
      </c>
      <c r="G16" s="17">
        <v>0.54166666666666663</v>
      </c>
      <c r="H16" s="44"/>
    </row>
    <row r="17" spans="1:8" ht="14.4" x14ac:dyDescent="0.3">
      <c r="A17" s="13">
        <f>+A16+3</f>
        <v>46224</v>
      </c>
      <c r="B17" s="14" t="str">
        <f t="shared" si="0"/>
        <v>Tue</v>
      </c>
      <c r="C17" s="14" t="s">
        <v>116</v>
      </c>
      <c r="D17" s="15" t="s">
        <v>62</v>
      </c>
      <c r="E17" s="16" t="s">
        <v>63</v>
      </c>
      <c r="F17" s="17">
        <v>0.75</v>
      </c>
      <c r="G17" s="17">
        <v>0.89583333333333337</v>
      </c>
      <c r="H17" s="44"/>
    </row>
    <row r="18" spans="1:8" ht="14.4" x14ac:dyDescent="0.3">
      <c r="A18" s="13">
        <f>+A17+4</f>
        <v>46228</v>
      </c>
      <c r="B18" s="14" t="str">
        <f t="shared" si="0"/>
        <v>Sat</v>
      </c>
      <c r="C18" s="14" t="s">
        <v>116</v>
      </c>
      <c r="D18" s="15" t="s">
        <v>65</v>
      </c>
      <c r="E18" s="30" t="s">
        <v>66</v>
      </c>
      <c r="F18" s="17">
        <v>0.33333333333333331</v>
      </c>
      <c r="G18" s="17">
        <v>0.54166666666666663</v>
      </c>
      <c r="H18" s="44"/>
    </row>
    <row r="19" spans="1:8" ht="14.4" x14ac:dyDescent="0.3">
      <c r="A19" s="95">
        <f>+A20-4</f>
        <v>46231</v>
      </c>
      <c r="B19" s="96" t="str">
        <f t="shared" si="0"/>
        <v>Tue</v>
      </c>
      <c r="C19" s="14" t="s">
        <v>116</v>
      </c>
      <c r="D19" s="85" t="s">
        <v>67</v>
      </c>
      <c r="E19" s="16" t="s">
        <v>68</v>
      </c>
      <c r="F19" s="17">
        <v>0.75</v>
      </c>
      <c r="G19" s="17">
        <v>0.89583333333333337</v>
      </c>
      <c r="H19" s="44"/>
    </row>
    <row r="20" spans="1:8" ht="14.4" x14ac:dyDescent="0.3">
      <c r="A20" s="13">
        <f>+A18+7</f>
        <v>46235</v>
      </c>
      <c r="B20" s="96" t="str">
        <f t="shared" si="0"/>
        <v>Sat</v>
      </c>
      <c r="C20" s="14" t="s">
        <v>116</v>
      </c>
      <c r="D20" s="15" t="s">
        <v>70</v>
      </c>
      <c r="E20" s="16" t="s">
        <v>71</v>
      </c>
      <c r="F20" s="17">
        <v>0.33333333333333331</v>
      </c>
      <c r="G20" s="17">
        <v>0.54166666666666663</v>
      </c>
      <c r="H20" s="44"/>
    </row>
    <row r="21" spans="1:8" ht="14.4" x14ac:dyDescent="0.3">
      <c r="A21" s="13">
        <f>+A20+3</f>
        <v>46238</v>
      </c>
      <c r="B21" s="14" t="str">
        <f t="shared" si="0"/>
        <v>Tue</v>
      </c>
      <c r="C21" s="14" t="s">
        <v>116</v>
      </c>
      <c r="D21" s="85" t="s">
        <v>72</v>
      </c>
      <c r="E21" s="16" t="s">
        <v>73</v>
      </c>
      <c r="F21" s="17">
        <v>0.75</v>
      </c>
      <c r="G21" s="17">
        <v>0.89583333333333337</v>
      </c>
      <c r="H21" s="44"/>
    </row>
    <row r="22" spans="1:8" ht="14.4" x14ac:dyDescent="0.3">
      <c r="A22" s="13">
        <f>+A21+4</f>
        <v>46242</v>
      </c>
      <c r="B22" s="14" t="str">
        <f t="shared" si="0"/>
        <v>Sat</v>
      </c>
      <c r="C22" s="14" t="s">
        <v>116</v>
      </c>
      <c r="D22" s="15" t="s">
        <v>75</v>
      </c>
      <c r="E22" s="16" t="s">
        <v>76</v>
      </c>
      <c r="F22" s="17">
        <v>0.33333333333333331</v>
      </c>
      <c r="G22" s="17">
        <v>0.54166666666666663</v>
      </c>
      <c r="H22" s="44"/>
    </row>
    <row r="23" spans="1:8" ht="14.4" x14ac:dyDescent="0.3">
      <c r="A23" s="13">
        <f>+A22+3</f>
        <v>46245</v>
      </c>
      <c r="B23" s="14" t="str">
        <f t="shared" si="0"/>
        <v>Tue</v>
      </c>
      <c r="C23" s="14" t="s">
        <v>116</v>
      </c>
      <c r="D23" s="85" t="s">
        <v>77</v>
      </c>
      <c r="E23" s="16" t="s">
        <v>78</v>
      </c>
      <c r="F23" s="17">
        <v>0.75</v>
      </c>
      <c r="G23" s="17">
        <v>0.89583333333333337</v>
      </c>
      <c r="H23" s="44"/>
    </row>
    <row r="24" spans="1:8" ht="14.4" x14ac:dyDescent="0.3">
      <c r="A24" s="58">
        <f>+A23+4</f>
        <v>46249</v>
      </c>
      <c r="B24" s="59" t="str">
        <f t="shared" si="0"/>
        <v>Sat</v>
      </c>
      <c r="C24" s="59" t="s">
        <v>116</v>
      </c>
      <c r="D24" s="97" t="s">
        <v>80</v>
      </c>
      <c r="E24" s="61" t="s">
        <v>81</v>
      </c>
      <c r="F24" s="62">
        <v>0.33333333333333331</v>
      </c>
      <c r="G24" s="63">
        <v>0.54166666666666663</v>
      </c>
      <c r="H24" s="44"/>
    </row>
    <row r="25" spans="1:8" ht="14.4" x14ac:dyDescent="0.3">
      <c r="A25" s="65">
        <f>+A24+3</f>
        <v>46252</v>
      </c>
      <c r="B25" s="66" t="str">
        <f t="shared" si="0"/>
        <v>Tue</v>
      </c>
      <c r="C25" s="66" t="s">
        <v>116</v>
      </c>
      <c r="D25" s="98" t="s">
        <v>82</v>
      </c>
      <c r="E25" s="68" t="s">
        <v>83</v>
      </c>
      <c r="F25" s="69">
        <v>0.75</v>
      </c>
      <c r="G25" s="70">
        <v>0.89583333333333337</v>
      </c>
      <c r="H25" s="44"/>
    </row>
    <row r="26" spans="1:8" ht="14.4" x14ac:dyDescent="0.3">
      <c r="A26" s="22">
        <f>+A24+7</f>
        <v>46256</v>
      </c>
      <c r="B26" s="23" t="str">
        <f t="shared" si="0"/>
        <v>Sat</v>
      </c>
      <c r="C26" s="23" t="s">
        <v>116</v>
      </c>
      <c r="D26" s="24" t="s">
        <v>85</v>
      </c>
      <c r="E26" s="25" t="s">
        <v>86</v>
      </c>
      <c r="F26" s="26">
        <v>0.33333333333333331</v>
      </c>
      <c r="G26" s="26">
        <v>0.54166666666666663</v>
      </c>
      <c r="H26" s="44"/>
    </row>
    <row r="27" spans="1:8" ht="14.4" x14ac:dyDescent="0.3">
      <c r="A27" s="13"/>
      <c r="B27" s="14"/>
      <c r="C27" s="14"/>
      <c r="D27" s="15"/>
      <c r="E27" s="16"/>
      <c r="F27" s="17"/>
      <c r="G27" s="17"/>
    </row>
    <row r="28" spans="1:8" ht="15.6" x14ac:dyDescent="0.3">
      <c r="A28" s="104" t="s">
        <v>93</v>
      </c>
      <c r="B28" s="108"/>
      <c r="C28" s="108"/>
      <c r="D28" s="108"/>
      <c r="E28" s="108"/>
      <c r="F28" s="108"/>
      <c r="G28" s="109"/>
    </row>
    <row r="29" spans="1:8" ht="14.4" x14ac:dyDescent="0.3">
      <c r="A29" s="31"/>
      <c r="B29" s="32"/>
      <c r="C29" s="32"/>
      <c r="D29" s="33"/>
      <c r="E29" s="34"/>
      <c r="F29" s="33"/>
      <c r="G29" s="33"/>
    </row>
    <row r="30" spans="1:8" ht="14.4" x14ac:dyDescent="0.3">
      <c r="A30" s="101" t="s">
        <v>102</v>
      </c>
      <c r="B30" s="102"/>
      <c r="C30" s="102"/>
      <c r="D30" s="102"/>
      <c r="E30" s="102"/>
      <c r="F30" s="81"/>
      <c r="G30" s="81"/>
    </row>
    <row r="31" spans="1:8" s="27" customFormat="1" ht="14.4" x14ac:dyDescent="0.3">
      <c r="A31" s="28">
        <f>+'Comprehensive APC (2026)'!A66</f>
        <v>46263</v>
      </c>
      <c r="B31" s="29" t="str">
        <f>TEXT(A31,"ddd")</f>
        <v>Sat</v>
      </c>
      <c r="C31" s="14" t="s">
        <v>103</v>
      </c>
      <c r="D31" s="30" t="s">
        <v>96</v>
      </c>
      <c r="E31" s="30" t="s">
        <v>97</v>
      </c>
      <c r="F31" s="17">
        <v>0.33333333333333331</v>
      </c>
      <c r="G31" s="17">
        <v>0.54166666666666663</v>
      </c>
      <c r="H31" s="79"/>
    </row>
    <row r="32" spans="1:8" ht="14.4" x14ac:dyDescent="0.3">
      <c r="A32" s="28">
        <f>+'Comprehensive APC (2026)'!A67</f>
        <v>46269</v>
      </c>
      <c r="B32" s="14" t="str">
        <f t="shared" ref="B32:B34" si="1">TEXT(A32,"ddd")</f>
        <v>Fri</v>
      </c>
      <c r="C32" s="14" t="s">
        <v>103</v>
      </c>
      <c r="D32" s="15" t="s">
        <v>104</v>
      </c>
      <c r="E32" s="16" t="s">
        <v>45</v>
      </c>
      <c r="F32" s="15"/>
      <c r="G32" s="17">
        <v>0.33333333333333331</v>
      </c>
      <c r="H32" s="44"/>
    </row>
    <row r="33" spans="1:8" ht="14.4" x14ac:dyDescent="0.3">
      <c r="A33" s="13">
        <f>+A32+5</f>
        <v>46274</v>
      </c>
      <c r="B33" s="14" t="str">
        <f t="shared" si="1"/>
        <v>Wed</v>
      </c>
      <c r="C33" s="14" t="s">
        <v>103</v>
      </c>
      <c r="D33" s="15" t="s">
        <v>104</v>
      </c>
      <c r="E33" s="16" t="s">
        <v>99</v>
      </c>
      <c r="F33" s="80">
        <v>0.375</v>
      </c>
      <c r="G33" s="17">
        <v>0.70833333333333337</v>
      </c>
      <c r="H33" s="44"/>
    </row>
    <row r="34" spans="1:8" ht="14.4" x14ac:dyDescent="0.3">
      <c r="A34" s="13">
        <f>+A33+10</f>
        <v>46284</v>
      </c>
      <c r="B34" s="14" t="str">
        <f t="shared" si="1"/>
        <v>Sat</v>
      </c>
      <c r="C34" s="14" t="s">
        <v>103</v>
      </c>
      <c r="D34" s="15" t="s">
        <v>104</v>
      </c>
      <c r="E34" s="16" t="s">
        <v>105</v>
      </c>
      <c r="F34" s="17">
        <v>0.33333333333333331</v>
      </c>
      <c r="G34" s="17">
        <v>0.54166666666666663</v>
      </c>
      <c r="H34" s="44"/>
    </row>
    <row r="35" spans="1:8" ht="14.4" x14ac:dyDescent="0.3">
      <c r="A35" s="13">
        <f>+A34+7</f>
        <v>46291</v>
      </c>
      <c r="B35" s="14" t="str">
        <f>TEXT(A35,"ddd")</f>
        <v>Sat</v>
      </c>
      <c r="C35" s="14" t="s">
        <v>103</v>
      </c>
      <c r="D35" s="15" t="s">
        <v>104</v>
      </c>
      <c r="E35" s="16" t="s">
        <v>106</v>
      </c>
      <c r="F35" s="17">
        <v>0.33333333333333331</v>
      </c>
      <c r="G35" s="17">
        <v>0.54166666666666663</v>
      </c>
      <c r="H35" s="44"/>
    </row>
    <row r="36" spans="1:8" ht="14.4" x14ac:dyDescent="0.3">
      <c r="A36" s="22">
        <f>+A35+4</f>
        <v>46295</v>
      </c>
      <c r="B36" s="23" t="str">
        <f>TEXT(A36,"ddd")</f>
        <v>Wed</v>
      </c>
      <c r="C36" s="23" t="s">
        <v>103</v>
      </c>
      <c r="D36" s="24" t="s">
        <v>104</v>
      </c>
      <c r="E36" s="25" t="s">
        <v>107</v>
      </c>
      <c r="F36" s="26">
        <v>0.75</v>
      </c>
      <c r="G36" s="26">
        <v>0.83333333333333337</v>
      </c>
      <c r="H36" s="44"/>
    </row>
    <row r="37" spans="1:8" ht="14.4" x14ac:dyDescent="0.3">
      <c r="A37" s="31"/>
      <c r="B37" s="32"/>
      <c r="C37" s="32"/>
      <c r="D37" s="33"/>
      <c r="E37" s="34"/>
      <c r="F37" s="33"/>
      <c r="G37" s="33"/>
      <c r="H37" s="44"/>
    </row>
    <row r="38" spans="1:8" ht="14.4" x14ac:dyDescent="0.3">
      <c r="A38" s="101" t="s">
        <v>108</v>
      </c>
      <c r="B38" s="102"/>
      <c r="C38" s="102"/>
      <c r="D38" s="102"/>
      <c r="E38" s="102"/>
      <c r="F38" s="81"/>
      <c r="G38" s="81"/>
      <c r="H38" s="44"/>
    </row>
    <row r="39" spans="1:8" s="27" customFormat="1" ht="14.4" x14ac:dyDescent="0.3">
      <c r="A39" s="28">
        <f>+A35+14</f>
        <v>46305</v>
      </c>
      <c r="B39" s="29" t="str">
        <f>TEXT(A39,"ddd")</f>
        <v>Sat</v>
      </c>
      <c r="C39" s="14" t="s">
        <v>103</v>
      </c>
      <c r="D39" s="30" t="s">
        <v>96</v>
      </c>
      <c r="E39" s="30" t="s">
        <v>97</v>
      </c>
      <c r="F39" s="17">
        <v>0.33333333333333331</v>
      </c>
      <c r="G39" s="17">
        <v>0.54166666666666663</v>
      </c>
      <c r="H39" s="79"/>
    </row>
    <row r="40" spans="1:8" ht="14.4" x14ac:dyDescent="0.3">
      <c r="A40" s="13">
        <f>A39+6</f>
        <v>46311</v>
      </c>
      <c r="B40" s="14" t="str">
        <f t="shared" ref="B40:B41" si="2">TEXT(A40,"ddd")</f>
        <v>Fri</v>
      </c>
      <c r="C40" s="14" t="s">
        <v>103</v>
      </c>
      <c r="D40" s="15" t="s">
        <v>110</v>
      </c>
      <c r="E40" s="16" t="s">
        <v>45</v>
      </c>
      <c r="F40" s="15"/>
      <c r="G40" s="17">
        <v>0.33333333333333331</v>
      </c>
      <c r="H40" s="44"/>
    </row>
    <row r="41" spans="1:8" ht="14.4" x14ac:dyDescent="0.3">
      <c r="A41" s="13">
        <f>+A40+5</f>
        <v>46316</v>
      </c>
      <c r="B41" s="14" t="str">
        <f t="shared" si="2"/>
        <v>Wed</v>
      </c>
      <c r="C41" s="14" t="s">
        <v>103</v>
      </c>
      <c r="D41" s="15" t="s">
        <v>110</v>
      </c>
      <c r="E41" s="16" t="s">
        <v>99</v>
      </c>
      <c r="F41" s="80">
        <v>0.375</v>
      </c>
      <c r="G41" s="17">
        <v>0.70833333333333337</v>
      </c>
      <c r="H41" s="44"/>
    </row>
    <row r="42" spans="1:8" ht="14.4" x14ac:dyDescent="0.3">
      <c r="A42" s="13">
        <f>+A41+10</f>
        <v>46326</v>
      </c>
      <c r="B42" s="14" t="str">
        <f>TEXT(A42,"ddd")</f>
        <v>Sat</v>
      </c>
      <c r="C42" s="14" t="s">
        <v>103</v>
      </c>
      <c r="D42" s="15" t="s">
        <v>110</v>
      </c>
      <c r="E42" s="16" t="s">
        <v>111</v>
      </c>
      <c r="F42" s="17">
        <v>0.33333333333333331</v>
      </c>
      <c r="G42" s="17">
        <v>0.54166666666666663</v>
      </c>
      <c r="H42" s="44"/>
    </row>
    <row r="43" spans="1:8" ht="14.4" x14ac:dyDescent="0.3">
      <c r="A43" s="22">
        <f>+A42+4</f>
        <v>46330</v>
      </c>
      <c r="B43" s="23" t="str">
        <f>TEXT(A43,"ddd")</f>
        <v>Wed</v>
      </c>
      <c r="C43" s="23" t="s">
        <v>103</v>
      </c>
      <c r="D43" s="24" t="s">
        <v>112</v>
      </c>
      <c r="E43" s="25" t="s">
        <v>113</v>
      </c>
      <c r="F43" s="26">
        <v>0.75</v>
      </c>
      <c r="G43" s="26">
        <v>0.83333333333333337</v>
      </c>
      <c r="H43" s="44"/>
    </row>
    <row r="44" spans="1:8" ht="14.4" x14ac:dyDescent="0.3">
      <c r="A44" s="31"/>
      <c r="B44" s="32"/>
      <c r="C44" s="32"/>
      <c r="D44" s="33"/>
      <c r="E44" s="34"/>
      <c r="F44" s="33"/>
      <c r="G44" s="83"/>
    </row>
  </sheetData>
  <mergeCells count="5">
    <mergeCell ref="A8:G8"/>
    <mergeCell ref="A10:G10"/>
    <mergeCell ref="A28:G28"/>
    <mergeCell ref="A30:E30"/>
    <mergeCell ref="A38:E38"/>
  </mergeCells>
  <conditionalFormatting sqref="E3:E4">
    <cfRule type="cellIs" dxfId="9" priority="1" operator="equal">
      <formula>"Deadline"</formula>
    </cfRule>
  </conditionalFormatting>
  <conditionalFormatting sqref="F3:F4">
    <cfRule type="cellIs" dxfId="8" priority="2" operator="equal">
      <formula>"MAF"</formula>
    </cfRule>
    <cfRule type="cellIs" dxfId="7" priority="3" operator="equal">
      <formula>"TAX"</formula>
    </cfRule>
    <cfRule type="cellIs" dxfId="6" priority="4" operator="equal">
      <formula>"AUD"</formula>
    </cfRule>
    <cfRule type="cellIs" dxfId="5" priority="5" operator="equal">
      <formula>"ACC"</formula>
    </cfRule>
  </conditionalFormatting>
  <printOptions horizontalCentered="1"/>
  <pageMargins left="0.7" right="0.7" top="0.75" bottom="0.75" header="0.3" footer="0.3"/>
  <pageSetup paperSize="9" scale="58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8D3C-77F2-4662-83F9-A9C045AA1C8E}">
  <dimension ref="A1:G34"/>
  <sheetViews>
    <sheetView workbookViewId="0">
      <selection activeCell="H1" sqref="H1"/>
    </sheetView>
  </sheetViews>
  <sheetFormatPr defaultColWidth="8.33203125" defaultRowHeight="13.8" x14ac:dyDescent="0.3"/>
  <cols>
    <col min="1" max="1" width="14.109375" style="1" customWidth="1"/>
    <col min="2" max="2" width="6.33203125" style="2" customWidth="1"/>
    <col min="3" max="3" width="14.33203125" style="2" customWidth="1"/>
    <col min="4" max="4" width="26.33203125" style="2" customWidth="1"/>
    <col min="5" max="5" width="64.33203125" style="3" bestFit="1" customWidth="1"/>
    <col min="6" max="7" width="6.33203125" style="3" customWidth="1"/>
    <col min="8" max="16384" width="8.33203125" style="3"/>
  </cols>
  <sheetData>
    <row r="1" spans="1:7" x14ac:dyDescent="0.3">
      <c r="F1" s="4"/>
      <c r="G1" s="5" t="s">
        <v>0</v>
      </c>
    </row>
    <row r="2" spans="1:7" x14ac:dyDescent="0.3">
      <c r="F2" s="5"/>
      <c r="G2" s="5" t="s">
        <v>1</v>
      </c>
    </row>
    <row r="3" spans="1:7" ht="14.4" x14ac:dyDescent="0.3">
      <c r="E3" s="6"/>
      <c r="F3" s="6"/>
      <c r="G3" s="5" t="s">
        <v>2</v>
      </c>
    </row>
    <row r="4" spans="1:7" ht="14.4" x14ac:dyDescent="0.3">
      <c r="E4" s="6"/>
      <c r="F4" s="6"/>
      <c r="G4" s="6"/>
    </row>
    <row r="6" spans="1:7" x14ac:dyDescent="0.3">
      <c r="F6" s="4"/>
    </row>
    <row r="7" spans="1:7" x14ac:dyDescent="0.3">
      <c r="G7" s="99" t="s">
        <v>117</v>
      </c>
    </row>
    <row r="8" spans="1:7" ht="15.6" x14ac:dyDescent="0.3">
      <c r="A8" s="103" t="s">
        <v>118</v>
      </c>
      <c r="B8" s="106"/>
      <c r="C8" s="106"/>
      <c r="D8" s="106"/>
      <c r="E8" s="106"/>
      <c r="F8" s="106"/>
      <c r="G8" s="107"/>
    </row>
    <row r="10" spans="1:7" ht="15.6" x14ac:dyDescent="0.3">
      <c r="A10" s="104" t="s">
        <v>93</v>
      </c>
      <c r="B10" s="108"/>
      <c r="C10" s="108"/>
      <c r="D10" s="108"/>
      <c r="E10" s="108"/>
      <c r="F10" s="108"/>
      <c r="G10" s="109"/>
    </row>
    <row r="11" spans="1:7" x14ac:dyDescent="0.3">
      <c r="A11" s="75"/>
      <c r="B11" s="76"/>
      <c r="C11" s="76"/>
      <c r="D11" s="76"/>
      <c r="E11" s="35"/>
      <c r="F11" s="35"/>
      <c r="G11" s="35"/>
    </row>
    <row r="12" spans="1:7" ht="14.4" x14ac:dyDescent="0.3">
      <c r="A12" s="100" t="s">
        <v>94</v>
      </c>
      <c r="B12" s="110"/>
      <c r="C12" s="110"/>
      <c r="D12" s="110"/>
      <c r="E12" s="110"/>
      <c r="F12" s="77"/>
      <c r="G12" s="78"/>
    </row>
    <row r="13" spans="1:7" ht="14.4" x14ac:dyDescent="0.3">
      <c r="A13" s="28">
        <v>46221</v>
      </c>
      <c r="B13" s="29" t="s">
        <v>119</v>
      </c>
      <c r="C13" s="14" t="s">
        <v>103</v>
      </c>
      <c r="D13" s="30" t="s">
        <v>96</v>
      </c>
      <c r="E13" s="30" t="s">
        <v>97</v>
      </c>
      <c r="F13" s="17">
        <v>0.33333333333333331</v>
      </c>
      <c r="G13" s="17">
        <v>0.54166666666666663</v>
      </c>
    </row>
    <row r="14" spans="1:7" ht="14.4" x14ac:dyDescent="0.3">
      <c r="A14" s="13">
        <v>46227</v>
      </c>
      <c r="B14" s="14" t="s">
        <v>120</v>
      </c>
      <c r="C14" s="14" t="s">
        <v>103</v>
      </c>
      <c r="D14" s="15" t="s">
        <v>98</v>
      </c>
      <c r="E14" s="16" t="s">
        <v>45</v>
      </c>
      <c r="F14" s="15"/>
      <c r="G14" s="17">
        <v>0.33333333333333331</v>
      </c>
    </row>
    <row r="15" spans="1:7" ht="14.4" x14ac:dyDescent="0.3">
      <c r="A15" s="13">
        <v>46232</v>
      </c>
      <c r="B15" s="14" t="s">
        <v>121</v>
      </c>
      <c r="C15" s="14" t="s">
        <v>103</v>
      </c>
      <c r="D15" s="15" t="s">
        <v>98</v>
      </c>
      <c r="E15" s="16" t="s">
        <v>99</v>
      </c>
      <c r="F15" s="80">
        <v>0.375</v>
      </c>
      <c r="G15" s="17">
        <v>0.70833333333333337</v>
      </c>
    </row>
    <row r="16" spans="1:7" ht="14.4" x14ac:dyDescent="0.3">
      <c r="A16" s="13">
        <v>46235</v>
      </c>
      <c r="B16" s="14" t="s">
        <v>119</v>
      </c>
      <c r="C16" s="14" t="s">
        <v>103</v>
      </c>
      <c r="D16" s="15" t="s">
        <v>98</v>
      </c>
      <c r="E16" s="16" t="s">
        <v>122</v>
      </c>
      <c r="F16" s="17">
        <v>0.33333333333333331</v>
      </c>
      <c r="G16" s="17">
        <v>0.54166666666666663</v>
      </c>
    </row>
    <row r="17" spans="1:7" ht="14.4" x14ac:dyDescent="0.3">
      <c r="A17" s="13">
        <v>46242</v>
      </c>
      <c r="B17" s="14" t="s">
        <v>119</v>
      </c>
      <c r="C17" s="14" t="s">
        <v>103</v>
      </c>
      <c r="D17" s="15" t="s">
        <v>98</v>
      </c>
      <c r="E17" s="16" t="s">
        <v>123</v>
      </c>
      <c r="F17" s="17"/>
      <c r="G17" s="17">
        <v>0.99930555555555556</v>
      </c>
    </row>
    <row r="18" spans="1:7" ht="14.4" x14ac:dyDescent="0.3">
      <c r="A18" s="22">
        <v>46249</v>
      </c>
      <c r="B18" s="23" t="s">
        <v>119</v>
      </c>
      <c r="C18" s="23" t="s">
        <v>103</v>
      </c>
      <c r="D18" s="24" t="s">
        <v>98</v>
      </c>
      <c r="E18" s="25" t="s">
        <v>101</v>
      </c>
      <c r="F18" s="26">
        <v>0.33333333333333331</v>
      </c>
      <c r="G18" s="26">
        <v>0.54166666666666663</v>
      </c>
    </row>
    <row r="19" spans="1:7" ht="14.4" x14ac:dyDescent="0.3">
      <c r="A19" s="31"/>
      <c r="B19" s="32"/>
      <c r="C19" s="32"/>
      <c r="D19" s="33"/>
      <c r="E19" s="34"/>
      <c r="F19" s="33"/>
      <c r="G19" s="33"/>
    </row>
    <row r="20" spans="1:7" ht="14.4" x14ac:dyDescent="0.3">
      <c r="A20" s="101" t="s">
        <v>102</v>
      </c>
      <c r="B20" s="102"/>
      <c r="C20" s="102"/>
      <c r="D20" s="102"/>
      <c r="E20" s="102"/>
      <c r="F20" s="81"/>
      <c r="G20" s="82"/>
    </row>
    <row r="21" spans="1:7" ht="14.4" x14ac:dyDescent="0.3">
      <c r="A21" s="28">
        <v>46263</v>
      </c>
      <c r="B21" s="29" t="s">
        <v>119</v>
      </c>
      <c r="C21" s="14" t="s">
        <v>103</v>
      </c>
      <c r="D21" s="30" t="s">
        <v>96</v>
      </c>
      <c r="E21" s="30" t="s">
        <v>97</v>
      </c>
      <c r="F21" s="17">
        <v>0.33333333333333331</v>
      </c>
      <c r="G21" s="17">
        <v>0.54166666666666663</v>
      </c>
    </row>
    <row r="22" spans="1:7" ht="14.4" x14ac:dyDescent="0.3">
      <c r="A22" s="13">
        <v>46269</v>
      </c>
      <c r="B22" s="14" t="s">
        <v>120</v>
      </c>
      <c r="C22" s="14" t="s">
        <v>103</v>
      </c>
      <c r="D22" s="15" t="s">
        <v>104</v>
      </c>
      <c r="E22" s="16" t="s">
        <v>45</v>
      </c>
      <c r="F22" s="15"/>
      <c r="G22" s="17">
        <v>0.33333333333333331</v>
      </c>
    </row>
    <row r="23" spans="1:7" ht="14.4" x14ac:dyDescent="0.3">
      <c r="A23" s="13">
        <v>46274</v>
      </c>
      <c r="B23" s="14" t="s">
        <v>121</v>
      </c>
      <c r="C23" s="14" t="s">
        <v>103</v>
      </c>
      <c r="D23" s="15" t="s">
        <v>104</v>
      </c>
      <c r="E23" s="16" t="s">
        <v>99</v>
      </c>
      <c r="F23" s="80">
        <v>0.375</v>
      </c>
      <c r="G23" s="17">
        <v>0.70833333333333337</v>
      </c>
    </row>
    <row r="24" spans="1:7" ht="14.4" x14ac:dyDescent="0.3">
      <c r="A24" s="13">
        <v>46284</v>
      </c>
      <c r="B24" s="14" t="s">
        <v>119</v>
      </c>
      <c r="C24" s="14" t="s">
        <v>103</v>
      </c>
      <c r="D24" s="15" t="s">
        <v>104</v>
      </c>
      <c r="E24" s="16" t="s">
        <v>105</v>
      </c>
      <c r="F24" s="17">
        <v>0.33333333333333331</v>
      </c>
      <c r="G24" s="17">
        <v>0.54166666666666663</v>
      </c>
    </row>
    <row r="25" spans="1:7" ht="14.4" x14ac:dyDescent="0.3">
      <c r="A25" s="13">
        <v>46291</v>
      </c>
      <c r="B25" s="14" t="s">
        <v>119</v>
      </c>
      <c r="C25" s="14" t="s">
        <v>103</v>
      </c>
      <c r="D25" s="15" t="s">
        <v>104</v>
      </c>
      <c r="E25" s="16" t="s">
        <v>106</v>
      </c>
      <c r="F25" s="17">
        <v>0.33333333333333331</v>
      </c>
      <c r="G25" s="17">
        <v>0.54166666666666663</v>
      </c>
    </row>
    <row r="26" spans="1:7" ht="14.4" x14ac:dyDescent="0.3">
      <c r="A26" s="22">
        <v>46295</v>
      </c>
      <c r="B26" s="23" t="s">
        <v>121</v>
      </c>
      <c r="C26" s="23" t="s">
        <v>103</v>
      </c>
      <c r="D26" s="24" t="s">
        <v>104</v>
      </c>
      <c r="E26" s="25" t="s">
        <v>107</v>
      </c>
      <c r="F26" s="26">
        <v>0.75</v>
      </c>
      <c r="G26" s="26">
        <v>0.83333333333333337</v>
      </c>
    </row>
    <row r="27" spans="1:7" ht="14.4" x14ac:dyDescent="0.3">
      <c r="A27" s="31"/>
      <c r="B27" s="32"/>
      <c r="C27" s="32"/>
      <c r="D27" s="33"/>
      <c r="E27" s="34"/>
      <c r="F27" s="33"/>
      <c r="G27" s="33"/>
    </row>
    <row r="28" spans="1:7" ht="14.4" x14ac:dyDescent="0.3">
      <c r="A28" s="101" t="s">
        <v>108</v>
      </c>
      <c r="B28" s="102"/>
      <c r="C28" s="102"/>
      <c r="D28" s="102"/>
      <c r="E28" s="102"/>
      <c r="F28" s="81"/>
      <c r="G28" s="82"/>
    </row>
    <row r="29" spans="1:7" ht="14.4" x14ac:dyDescent="0.3">
      <c r="A29" s="28">
        <v>46305</v>
      </c>
      <c r="B29" s="29" t="s">
        <v>119</v>
      </c>
      <c r="C29" s="14" t="s">
        <v>103</v>
      </c>
      <c r="D29" s="30" t="s">
        <v>109</v>
      </c>
      <c r="E29" s="30" t="s">
        <v>97</v>
      </c>
      <c r="F29" s="17">
        <v>0.33333333333333331</v>
      </c>
      <c r="G29" s="17">
        <v>0.54166666666666663</v>
      </c>
    </row>
    <row r="30" spans="1:7" ht="14.4" x14ac:dyDescent="0.3">
      <c r="A30" s="13">
        <v>46311</v>
      </c>
      <c r="B30" s="14" t="s">
        <v>120</v>
      </c>
      <c r="C30" s="14" t="s">
        <v>103</v>
      </c>
      <c r="D30" s="15" t="s">
        <v>110</v>
      </c>
      <c r="E30" s="16" t="s">
        <v>45</v>
      </c>
      <c r="F30" s="15"/>
      <c r="G30" s="17">
        <v>0.33333333333333331</v>
      </c>
    </row>
    <row r="31" spans="1:7" ht="14.4" x14ac:dyDescent="0.3">
      <c r="A31" s="13">
        <v>46316</v>
      </c>
      <c r="B31" s="14" t="s">
        <v>121</v>
      </c>
      <c r="C31" s="14" t="s">
        <v>103</v>
      </c>
      <c r="D31" s="15" t="s">
        <v>110</v>
      </c>
      <c r="E31" s="16" t="s">
        <v>99</v>
      </c>
      <c r="F31" s="80">
        <v>0.375</v>
      </c>
      <c r="G31" s="17">
        <v>0.70833333333333337</v>
      </c>
    </row>
    <row r="32" spans="1:7" ht="14.4" x14ac:dyDescent="0.3">
      <c r="A32" s="13">
        <v>46326</v>
      </c>
      <c r="B32" s="14" t="s">
        <v>119</v>
      </c>
      <c r="C32" s="14" t="s">
        <v>103</v>
      </c>
      <c r="D32" s="15" t="s">
        <v>110</v>
      </c>
      <c r="E32" s="16" t="s">
        <v>111</v>
      </c>
      <c r="F32" s="17">
        <v>0.33333333333333331</v>
      </c>
      <c r="G32" s="17">
        <v>0.54166666666666663</v>
      </c>
    </row>
    <row r="33" spans="1:7" ht="14.4" x14ac:dyDescent="0.3">
      <c r="A33" s="22">
        <v>46330</v>
      </c>
      <c r="B33" s="23" t="s">
        <v>121</v>
      </c>
      <c r="C33" s="23" t="s">
        <v>103</v>
      </c>
      <c r="D33" s="24" t="s">
        <v>112</v>
      </c>
      <c r="E33" s="25" t="s">
        <v>113</v>
      </c>
      <c r="F33" s="26">
        <v>0.75</v>
      </c>
      <c r="G33" s="26">
        <v>0.83333333333333337</v>
      </c>
    </row>
    <row r="34" spans="1:7" ht="14.4" x14ac:dyDescent="0.3">
      <c r="A34" s="31"/>
      <c r="B34" s="32"/>
      <c r="C34" s="32"/>
      <c r="D34" s="33"/>
      <c r="E34" s="34"/>
      <c r="F34" s="33"/>
      <c r="G34" s="83"/>
    </row>
  </sheetData>
  <mergeCells count="5">
    <mergeCell ref="A8:G8"/>
    <mergeCell ref="A10:G10"/>
    <mergeCell ref="A12:E12"/>
    <mergeCell ref="A20:E20"/>
    <mergeCell ref="A28:E28"/>
  </mergeCells>
  <conditionalFormatting sqref="E3:E4">
    <cfRule type="cellIs" dxfId="4" priority="1" operator="equal">
      <formula>"Deadline"</formula>
    </cfRule>
  </conditionalFormatting>
  <conditionalFormatting sqref="F3:F4">
    <cfRule type="cellIs" dxfId="3" priority="2" operator="equal">
      <formula>"MAF"</formula>
    </cfRule>
    <cfRule type="cellIs" dxfId="2" priority="3" operator="equal">
      <formula>"TAX"</formula>
    </cfRule>
    <cfRule type="cellIs" dxfId="1" priority="4" operator="equal">
      <formula>"AUD"</formula>
    </cfRule>
    <cfRule type="cellIs" dxfId="0" priority="5" operator="equal">
      <formula>"ACC"</formula>
    </cfRule>
  </conditionalFormatting>
  <printOptions horizontalCentered="1"/>
  <pageMargins left="0.7" right="0.7" top="0.75" bottom="0.75" header="0.3" footer="0.3"/>
  <pageSetup paperSize="9" scale="58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Comprehensive APC (2026)</vt:lpstr>
      <vt:lpstr>Main APC (2026)</vt:lpstr>
      <vt:lpstr>Catch Up APC (2026)</vt:lpstr>
      <vt:lpstr>APC Case Study Package (2026)</vt:lpstr>
      <vt:lpstr>'APC Case Study Package (2026)'!Print_Area</vt:lpstr>
      <vt:lpstr>'Catch Up APC (2026)'!Print_Area</vt:lpstr>
      <vt:lpstr>'Comprehensive APC (2026)'!Print_Area</vt:lpstr>
      <vt:lpstr>'Main APC (2026)'!Print_Area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Livhuwani Muthelo (Endunamoo)</dc:creator>
  <cp:lastModifiedBy>Livhuwani Muthelo (Endunamoo)</cp:lastModifiedBy>
  <dcterms:created xsi:type="dcterms:W3CDTF">2026-04-13T06:57:19Z</dcterms:created>
  <dcterms:modified xsi:type="dcterms:W3CDTF">2026-04-13T07:00:04Z</dcterms:modified>
</cp:coreProperties>
</file>